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activeTab="6"/>
  </bookViews>
  <sheets>
    <sheet name="OPĆI DIO-REZ" sheetId="1" r:id="rId1"/>
    <sheet name="prihodi po ekon.klas." sheetId="2" r:id="rId2"/>
    <sheet name="rashodi po ekon.klas." sheetId="3" r:id="rId3"/>
    <sheet name="Pregled uk.ph i rh po izv.fin." sheetId="4" r:id="rId4"/>
    <sheet name="Prihodi i rash.po izvor.financ." sheetId="5" r:id="rId5"/>
    <sheet name="rashodi prema funk.klas." sheetId="6" r:id="rId6"/>
    <sheet name="Posebni dio" sheetId="7" r:id="rId7"/>
  </sheets>
  <externalReferences>
    <externalReference r:id="rId10"/>
  </externalReferences>
  <definedNames>
    <definedName name="_xlnm.Print_Titles" localSheetId="1">'prihodi po ekon.klas.'!$7:$7</definedName>
    <definedName name="_xlnm.Print_Titles" localSheetId="2">'rashodi po ekon.klas.'!$1:$1</definedName>
    <definedName name="_xlnm.Print_Area" localSheetId="0">'OPĆI DIO-REZ'!$A$1:$G$25</definedName>
  </definedNames>
  <calcPr fullCalcOnLoad="1"/>
</workbook>
</file>

<file path=xl/sharedStrings.xml><?xml version="1.0" encoding="utf-8"?>
<sst xmlns="http://schemas.openxmlformats.org/spreadsheetml/2006/main" count="535" uniqueCount="285">
  <si>
    <t>Prihodi po posebnim propisima</t>
  </si>
  <si>
    <t>Prihodi od prodaje proizvoda i robe te pruženih usluga</t>
  </si>
  <si>
    <t>I. OPĆI DIO</t>
  </si>
  <si>
    <t>A. RAČUN PRIHODA I RASHODA</t>
  </si>
  <si>
    <t>Konto</t>
  </si>
  <si>
    <t>Naziv</t>
  </si>
  <si>
    <t>INDEKS</t>
  </si>
  <si>
    <t>5=4/2*100</t>
  </si>
  <si>
    <t>6=4/3*100</t>
  </si>
  <si>
    <t>PRIHODI POSLOVANJA</t>
  </si>
  <si>
    <t>PRIHODI OD PRODAJE NEFINANCIJSKE IMOVINE</t>
  </si>
  <si>
    <t>RASHODI  POSLOVANJA</t>
  </si>
  <si>
    <t>RASHODI ZA NABAVU NEFINANCIJSKE IMOVINE</t>
  </si>
  <si>
    <t>RAZLIKA - VIŠAK / MANJAK</t>
  </si>
  <si>
    <t>B. RAČUN FINANCIRANJA</t>
  </si>
  <si>
    <t>PRIMICI OD FINANANCIJSKE IMOVINE I ZADUŽIVANJA</t>
  </si>
  <si>
    <t>IZDACI ZA FINANCIJSKU IMOVINU I OTPLATE ZAJMOVA</t>
  </si>
  <si>
    <t>NETO FINANCIRANJE</t>
  </si>
  <si>
    <t>VIŠAK/MANJAK PRIHODA IZ PREDHODNE GODINE</t>
  </si>
  <si>
    <t>VIŠAK / MANJAK + NETO FINANCIRANJE+MANJAK PRIHODA IZ PREDHODNE GODINE</t>
  </si>
  <si>
    <t>Izvršenje plana prethodne godine</t>
  </si>
  <si>
    <t>Izvorni plan tekuće godine</t>
  </si>
  <si>
    <t>Izvršenje plana tekuće godine</t>
  </si>
  <si>
    <t xml:space="preserve">PRIHODI UKUPNO </t>
  </si>
  <si>
    <t>RASHODI UKUPNO</t>
  </si>
  <si>
    <t>Pomoći iz inozemstva(darovnice) i od subjekata unutar općeg proračuna</t>
  </si>
  <si>
    <t>Prihodi od imovine</t>
  </si>
  <si>
    <t>641</t>
  </si>
  <si>
    <t>Prihodi od financijske imovine</t>
  </si>
  <si>
    <t>Kamate na oročena sredstva i depozite po viđenju</t>
  </si>
  <si>
    <t>Prihodi od upravnih i administrativnih pristojbi, pristojbi po posebnim propisima i naknada</t>
  </si>
  <si>
    <t>652</t>
  </si>
  <si>
    <t>Rashodi za zaposlene</t>
  </si>
  <si>
    <t>Doprinosi za obvezno zdravstveno osiguranje</t>
  </si>
  <si>
    <t>Doprinosi za obvezno osiguranje u slučaju nezaposlenosti</t>
  </si>
  <si>
    <t>Materijalni rashodi</t>
  </si>
  <si>
    <t>Službena, radna i zaštitna odjeća i obuća</t>
  </si>
  <si>
    <t>Ostali nespomenuti rashodi poslovanja</t>
  </si>
  <si>
    <t>Reprezentacija</t>
  </si>
  <si>
    <t>Financijski rashodi</t>
  </si>
  <si>
    <t>Rashodi za nabavu proizvedene dugotrajne imovine</t>
  </si>
  <si>
    <t>Pomoći proračunskim korisnicima iz proračuna koji im nije nadležan</t>
  </si>
  <si>
    <t>Tekuće pomoći iz državnoga proračuna proračunskim korisnicima proračuna JLP(R)S</t>
  </si>
  <si>
    <t>Tekuće pomoći proračunskim korisnicima iz proračuna JLP(R)S koji im nije nadležan</t>
  </si>
  <si>
    <t xml:space="preserve">Kapitalne pomoći iz državnoga proračuna proračunskim korisnicima proračuna JLP(R)S </t>
  </si>
  <si>
    <t>Pomoći temeljem prijenosa EU sredstava</t>
  </si>
  <si>
    <t>Tekuće pomoći iz državnoga proračuna temeljem prijenosa EU sredstava</t>
  </si>
  <si>
    <t>Ostali prihodi za posebne namjene</t>
  </si>
  <si>
    <t>Prihodi od pruženih usluga</t>
  </si>
  <si>
    <t>Donacije od pravnih i fizičkih osoba izvan općeg proračuna</t>
  </si>
  <si>
    <t>Tekuće donacije od neprofitnih organizacija</t>
  </si>
  <si>
    <t>Prihodi iz nadležnoga proračuna za financiranje rashoda poslovanja</t>
  </si>
  <si>
    <t>Prihodi za financiranje rashoda poslovanja za nabavu nefinancijske imovine</t>
  </si>
  <si>
    <t>SVEUKUPNO RASHODI</t>
  </si>
  <si>
    <t>3</t>
  </si>
  <si>
    <t>Rashodi poslovanja</t>
  </si>
  <si>
    <t>31</t>
  </si>
  <si>
    <t>32</t>
  </si>
  <si>
    <t>Naknade za prijevoz na posao i s posla</t>
  </si>
  <si>
    <t>Uredski materijal</t>
  </si>
  <si>
    <t>Električna energija</t>
  </si>
  <si>
    <t>Sitni inventar</t>
  </si>
  <si>
    <t>Usluge telefona, telefaksa</t>
  </si>
  <si>
    <t>Autorski honorari</t>
  </si>
  <si>
    <t>Naknade troškova službenog puta</t>
  </si>
  <si>
    <t>Naknade članovima povjerenstava</t>
  </si>
  <si>
    <t>Upravne i administrativne pristojbe</t>
  </si>
  <si>
    <t>34</t>
  </si>
  <si>
    <t>Usluge platnog prometa</t>
  </si>
  <si>
    <t>Zatezne kamate za poreze</t>
  </si>
  <si>
    <t>4</t>
  </si>
  <si>
    <t>Rashodi za nabavu nefinancijske imovine</t>
  </si>
  <si>
    <t>42</t>
  </si>
  <si>
    <t>1.</t>
  </si>
  <si>
    <t>2.</t>
  </si>
  <si>
    <t>4.</t>
  </si>
  <si>
    <t>3.</t>
  </si>
  <si>
    <t>Indeks 4=3/2*100</t>
  </si>
  <si>
    <t>PRIHODI PREMA EKONOMSKOJ KLASIFIKACIJI</t>
  </si>
  <si>
    <t>RASHODI PREMA EKONOMSKOJ KLASIFIKACIJI</t>
  </si>
  <si>
    <t>Rezultat poslovanja</t>
  </si>
  <si>
    <t>SVEUKUPNO PRIHODI</t>
  </si>
  <si>
    <t>Izvor 3. Vlastiti prihodi</t>
  </si>
  <si>
    <t>Izvor 3.2. Vlastiti prihodi proračunskih korisnika</t>
  </si>
  <si>
    <t>Izvor 4. Prihodi za posebne namjene</t>
  </si>
  <si>
    <t>Izvor 4.8. Prihodi za posebne namjene proračunskih korisnika</t>
  </si>
  <si>
    <t>Izvor 5. Pomoći</t>
  </si>
  <si>
    <t>Izvor 5.4. Pomoći proračunskim korisnicima SDŽ</t>
  </si>
  <si>
    <t>Izvor 1. Opći prihodi i primici</t>
  </si>
  <si>
    <t>Izvor 1.1. Opći prihodi i primici</t>
  </si>
  <si>
    <t>Izvor 4.4. Prihodi za posebne namjene - Decentralizacija</t>
  </si>
  <si>
    <t>Izvor 7. Prihodi od prodaje ili zamjene nefinancijske imovine</t>
  </si>
  <si>
    <t>Izvor 7.2. Prihodi od prodaje nefinancijske imovine prorač. korisnika</t>
  </si>
  <si>
    <t>PRIHODI I RASHODI PREMA IZVORIMA FINANCIRANJA</t>
  </si>
  <si>
    <t>Naziv izvora financiranja</t>
  </si>
  <si>
    <t xml:space="preserve">PREGLED UKUPNIH PRIHODA I RASHODA PO IZVORIMA FINANCIRANJA </t>
  </si>
  <si>
    <t xml:space="preserve">Naziv izvora financiranja </t>
  </si>
  <si>
    <t>Indeks</t>
  </si>
  <si>
    <t xml:space="preserve">Opći prihodi i primici </t>
  </si>
  <si>
    <t xml:space="preserve">PRIHODI </t>
  </si>
  <si>
    <t>RASHODI</t>
  </si>
  <si>
    <t xml:space="preserve">Vlastiti prihodi </t>
  </si>
  <si>
    <t xml:space="preserve">RAZLIKA  </t>
  </si>
  <si>
    <t xml:space="preserve">Prihodi za posebne namjene </t>
  </si>
  <si>
    <t xml:space="preserve">Ukupni prihodi </t>
  </si>
  <si>
    <t>Ukupni rashodi</t>
  </si>
  <si>
    <t xml:space="preserve">Izvršenje plana tekuće godine </t>
  </si>
  <si>
    <t>Višak korišten za pokriće rashoda</t>
  </si>
  <si>
    <t>PRIHODI</t>
  </si>
  <si>
    <t>Prihodi od prodaje nefinanc.imovine</t>
  </si>
  <si>
    <t>Korišteni višak za pokriće rashoda tekuće godine</t>
  </si>
  <si>
    <t>Funkcijska 09 Obrazovanje</t>
  </si>
  <si>
    <t>Funkcijska 092 Srednjoškolsko  obrazovanje</t>
  </si>
  <si>
    <t>RASHODI PREMA FUNKCIJSKOJ KLASIFIKACIJI</t>
  </si>
  <si>
    <t>BROJČANA OZNAKA I NAZIV FUNKCIJSKE KLASIFIKACIJE</t>
  </si>
  <si>
    <t>Pomoći proračunskim korisnicima SDŽ</t>
  </si>
  <si>
    <t>Pomoći EU za PK</t>
  </si>
  <si>
    <t>________________</t>
  </si>
  <si>
    <t>_____________________</t>
  </si>
  <si>
    <t>___________________</t>
  </si>
  <si>
    <t>Prihodi od prodaje proizvedene dugotrajne imovine</t>
  </si>
  <si>
    <t>Prihodi od prodaje prijevoznih sredstava</t>
  </si>
  <si>
    <t>Prijevozna sredstva u cestovnom prometu</t>
  </si>
  <si>
    <t>Prihodi iz nadležnoga proračuna i od HZZO-a temeljem ugovornih obveza</t>
  </si>
  <si>
    <t>Ravnateljica: Marica Barać, dipl. inž.</t>
  </si>
  <si>
    <t>Ravnateljica:Marica Barać, dipl. inž.</t>
  </si>
  <si>
    <t>Kapitalne pomoći proračunskim korisnicima iz proračuna JLP(R)S koji im nije nadležan</t>
  </si>
  <si>
    <t>1.1</t>
  </si>
  <si>
    <t>3.2</t>
  </si>
  <si>
    <t>4.4</t>
  </si>
  <si>
    <t>4.8.</t>
  </si>
  <si>
    <t>5.4.</t>
  </si>
  <si>
    <t>5.5.</t>
  </si>
  <si>
    <t>7.2</t>
  </si>
  <si>
    <t>Razdjel 004</t>
  </si>
  <si>
    <t>UPRAVNI ODJEL ZA PROSVJETU, KULTURU, TEHNIČKU KULTURU I SPORT</t>
  </si>
  <si>
    <t>Glava 004       04</t>
  </si>
  <si>
    <t>USTANOVE U SREDNJEM ŠKOLSTVU</t>
  </si>
  <si>
    <t>PK 004       04        18475</t>
  </si>
  <si>
    <t>SŠ Tehnička i industrijska škola Ruđera Boškovića, Sinj</t>
  </si>
  <si>
    <t>Program 4001</t>
  </si>
  <si>
    <t>Rashodi djelatnosti</t>
  </si>
  <si>
    <t>Izvor 3.</t>
  </si>
  <si>
    <t>Vlastiti prihodi</t>
  </si>
  <si>
    <t>Izvor 3.2.</t>
  </si>
  <si>
    <t>Vlastiti prihodi proračunskih korisnika</t>
  </si>
  <si>
    <t>Izvor 4.</t>
  </si>
  <si>
    <t>Prihodi za posebne namjene</t>
  </si>
  <si>
    <t>Izvor 4.4.</t>
  </si>
  <si>
    <t>Prihodi za posebne namjene - Decentralizacija</t>
  </si>
  <si>
    <t>Izvor 5.</t>
  </si>
  <si>
    <t>Pomoći</t>
  </si>
  <si>
    <t>Izvor 5.4.</t>
  </si>
  <si>
    <t>Plaće za zaposlene</t>
  </si>
  <si>
    <t>Plaće za prekovremeni rad</t>
  </si>
  <si>
    <t>Bonus za uspješan rad</t>
  </si>
  <si>
    <t>Aktivnost A400103</t>
  </si>
  <si>
    <t>Izgradnja i uređenje objekata te nabava i održavanje opreme</t>
  </si>
  <si>
    <t>Izvor 1.</t>
  </si>
  <si>
    <t>Opći prihodi i primici</t>
  </si>
  <si>
    <t>Izvor 1.1.</t>
  </si>
  <si>
    <t>Izvor 7.</t>
  </si>
  <si>
    <t>Prihodi od prodaje ili zamjene nefinancijske imovine</t>
  </si>
  <si>
    <t>Izvor 7.2.</t>
  </si>
  <si>
    <t>Prihodi od prodaje nefinancijske imovine prorač. korisnika</t>
  </si>
  <si>
    <t>Aktivnost A400104</t>
  </si>
  <si>
    <t>Natjecanja, manifestacije i ostalo</t>
  </si>
  <si>
    <t>Izvor 4.8.</t>
  </si>
  <si>
    <t>Prihodi za posebne namjene proračunskih korisnika</t>
  </si>
  <si>
    <t>Razvoj odgojno obrazovnog sustava</t>
  </si>
  <si>
    <t>Erasmus+</t>
  </si>
  <si>
    <t>Izvor 5.5.</t>
  </si>
  <si>
    <t>POSEBNI DIO</t>
  </si>
  <si>
    <t>Funkcijska 096 Dodatne usluge u obrazovanju</t>
  </si>
  <si>
    <t>Marica Barać, dipl. inž.</t>
  </si>
  <si>
    <t>Višak prihoda poslovanja</t>
  </si>
  <si>
    <t>Ostali rashodi</t>
  </si>
  <si>
    <t>38</t>
  </si>
  <si>
    <t>Izvor 4.3 Prihodi za posebne namjene</t>
  </si>
  <si>
    <t>Izvor 5.5. Pomoći EU za PK-PRENESENA SREDSTVA</t>
  </si>
  <si>
    <t>Izvor 3.2. Vlastiti prihod-prenesena sredstva-(E-RAZMUS)</t>
  </si>
  <si>
    <t>VRSTA RASHODA / IZDATAKA</t>
  </si>
  <si>
    <t>Izvor 3.2.1</t>
  </si>
  <si>
    <t>Vlastiti prihodi PK</t>
  </si>
  <si>
    <t>Izvor 4.8.1</t>
  </si>
  <si>
    <t>Prihodi za posebne namjene PK</t>
  </si>
  <si>
    <t>Izvor 5.4.1</t>
  </si>
  <si>
    <t>Pomoći PK</t>
  </si>
  <si>
    <t>e - Škole</t>
  </si>
  <si>
    <t>Aktivnost T400111</t>
  </si>
  <si>
    <t>Opskrba školskih ustanova higijenskim potrepštinama za učenice</t>
  </si>
  <si>
    <t>Aktivnost T400140</t>
  </si>
  <si>
    <t>Izvor 3.2.2</t>
  </si>
  <si>
    <t>Vlastiti prihodi PK - prenesena sredstva</t>
  </si>
  <si>
    <t>Izvor 5.5.2</t>
  </si>
  <si>
    <t>Pomoći EU za PK - prenesena sredstva</t>
  </si>
  <si>
    <t>Aktivnost T400156</t>
  </si>
  <si>
    <t>Izvannastavne aktivnosti OŠ i SŠ</t>
  </si>
  <si>
    <t>Izvor 5.4.2</t>
  </si>
  <si>
    <t>Pomoći PK - prenesena sredstva</t>
  </si>
  <si>
    <t>Aktivnost A403001</t>
  </si>
  <si>
    <t>Program 4040</t>
  </si>
  <si>
    <t>Srednjoškolsko obrazovanje</t>
  </si>
  <si>
    <t>Izvor 4.4.1</t>
  </si>
  <si>
    <t>Prihodi za posebne namjene-Decentralizacija</t>
  </si>
  <si>
    <t>Aktivnost A404003</t>
  </si>
  <si>
    <t>Izvor 7.2.2</t>
  </si>
  <si>
    <t>Prihodi od prodaje nefinancijske imovine PK- prenesena sreds</t>
  </si>
  <si>
    <t>Ravnateljica</t>
  </si>
  <si>
    <t xml:space="preserve"> Na temelju zakona o proračunu (“Narodne novine” broj 144/21) i Pravilnikom o polugodišnjem i godišnjem izvještaju o izvršenju proračuna (“Narodne novine” broj 24/13, 102/17, 1/20, 147/20), propisana je obveza sastavljanja i podnošenja godišnjeg i polugodišnjeg izvještaja o izvršenju financijskog plana.Tehnička i industrijska škola Ruđera Boškovića u Sinju podnosi školskom Odboru na usvajanje:</t>
  </si>
  <si>
    <t>C. PRENESENI VIŠAK ILI PRENESENI MANJAK</t>
  </si>
  <si>
    <t>OPĆI DIO</t>
  </si>
  <si>
    <t>Izvršenje prethodne godine</t>
  </si>
  <si>
    <t>Razred</t>
  </si>
  <si>
    <t>Skupina</t>
  </si>
  <si>
    <t xml:space="preserve">NAZIV RAČUNA PRIHODA </t>
  </si>
  <si>
    <t>NAZIV RASHODA</t>
  </si>
  <si>
    <t>Plan tekuće godine</t>
  </si>
  <si>
    <t>Izvršenje tekuće godine</t>
  </si>
  <si>
    <t xml:space="preserve"> UKUPNI PRIHODI POSLOVANJA</t>
  </si>
  <si>
    <t>Naknade troškova zaposlenima</t>
  </si>
  <si>
    <t>Rashodi za materijal i energiju</t>
  </si>
  <si>
    <t>Rashodi za usluge</t>
  </si>
  <si>
    <t>Naknade troškova osobama izvan radnog odnosa</t>
  </si>
  <si>
    <t>Ostali financijski rashodi</t>
  </si>
  <si>
    <t>Račun prihoda</t>
  </si>
  <si>
    <t>II.POSEBNI DIO</t>
  </si>
  <si>
    <t>GODIŠNJI IZVJEŠTAJ O IZVRŠENJU FINANCIJSKOG PLANA TEHNIČKE I INDUSTRIJSKE ŠKOLE RUĐERA BOŠKOVIĆA U SINJU ZA 2023. GODINU</t>
  </si>
  <si>
    <t>Izvršenje plana prethodne godine 31.12.2022.</t>
  </si>
  <si>
    <t>U Sinju,31.siječnja  2024.</t>
  </si>
  <si>
    <t>Prijenosi između proračunskih korisnika istog proračuna</t>
  </si>
  <si>
    <t>Tekuće prijenosi između proračunskih korisnika istog proračuna</t>
  </si>
  <si>
    <t>Tekuće prijenosi između proračunskih korisnika istog proračuna temeljem prijenosa EU sredstava</t>
  </si>
  <si>
    <t>GODIŠNJI IZVJEŠTAJ O IZVRŠENJU FINANCIJSKOG PLANA ZA 2023. GODINU</t>
  </si>
  <si>
    <t>U Sinju,31. siječnja 2024.</t>
  </si>
  <si>
    <t>Plaće za redovan rad</t>
  </si>
  <si>
    <t>Ostali rashodi za zaposlene</t>
  </si>
  <si>
    <t>Službena putovanja</t>
  </si>
  <si>
    <t>Stručno usavršavanje zaposlenika</t>
  </si>
  <si>
    <t>Materijal i sirovine</t>
  </si>
  <si>
    <t xml:space="preserve">Materijal i dijelovi za tekuće i investicijsko održavanje </t>
  </si>
  <si>
    <t>Sitni inventar i auto gume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</si>
  <si>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</si>
  <si>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</si>
  <si>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</si>
  <si>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</si>
  <si>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</si>
  <si>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</si>
  <si>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 usluge</t>
  </si>
  <si>
    <t>Premije osiguranja</t>
  </si>
  <si>
    <t>Članarine i norme</t>
  </si>
  <si>
    <t xml:space="preserve"> Pristojbe i naknade</t>
  </si>
  <si>
    <t>Bankarske usluge i usluge platnog prometa</t>
  </si>
  <si>
    <t xml:space="preserve">Zatezne kamate </t>
  </si>
  <si>
    <t xml:space="preserve">Tekuće donacije u naravi </t>
  </si>
  <si>
    <t>Postrojenja i opreme</t>
  </si>
  <si>
    <t>Oprema za održavanje i zaštitu</t>
  </si>
  <si>
    <t>Instrumenti,uređaji i strojevi</t>
  </si>
  <si>
    <t>Sportska i glazbena oprema</t>
  </si>
  <si>
    <t>Knjige umjetnička djela i ostale izložbene vrijednosti</t>
  </si>
  <si>
    <t>Ravnateljica:</t>
  </si>
  <si>
    <t>GODIŠNJI IZVJEŠTAJ O IZVRŠENJU FINANCIJSKOG PLANA ZA 2023. g.</t>
  </si>
  <si>
    <t>U Sinju, 31. sječnja 2024.</t>
  </si>
  <si>
    <t>Funkcijska09 obrazovanje</t>
  </si>
  <si>
    <t>Služvena putovanja</t>
  </si>
  <si>
    <t>Tekuće donacije u naravi</t>
  </si>
  <si>
    <t>službena putovanja</t>
  </si>
  <si>
    <t>Usluge telefona,pošte i prijevoza</t>
  </si>
  <si>
    <t>Pristojbe i naknade</t>
  </si>
  <si>
    <t>Energija</t>
  </si>
  <si>
    <t>Ostale usluge</t>
  </si>
  <si>
    <t>Naknade za prijevoz</t>
  </si>
  <si>
    <t>Doprinosi za  zdravstveno osiguranje</t>
  </si>
  <si>
    <t>Knjige</t>
  </si>
  <si>
    <t>Rashodi za nabavuproizvedene dugotrajne imovine</t>
  </si>
  <si>
    <t>Izvor 4.8</t>
  </si>
  <si>
    <t xml:space="preserve">Naknade za rad predstavničkih i izvršnih tijela,povjerenstava </t>
  </si>
  <si>
    <t>Skupina/podskupina</t>
  </si>
  <si>
    <t>PRIHODI-prenesena sredstva</t>
  </si>
  <si>
    <t>927,46</t>
  </si>
  <si>
    <t>DONACIJE</t>
  </si>
  <si>
    <t>RASHODI-</t>
  </si>
  <si>
    <t>Marica Barać,dipl.inž.</t>
  </si>
  <si>
    <t>Rashodi-e-rasmus</t>
  </si>
  <si>
    <t>U Sinju,331. siječnja 2024.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</si>
</sst>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0\ &quot;kn&quot;"/>
    <numFmt numFmtId="169" formatCode="0.0%"/>
    <numFmt numFmtId="170" formatCode="#,##0.0"/>
    <numFmt numFmtId="171" formatCode="&quot;True&quot;;&quot;True&quot;;&quot;False&quot;"/>
    <numFmt numFmtId="172" formatCode="[$¥€-2]\ #,##0.00_);[Red]\([$€-2]\ #,##0.00\)"/>
    <numFmt numFmtId="173" formatCode="[$-41A]d\.\ mmmm\ yyyy\."/>
    <numFmt numFmtId="174" formatCode="#,##0.00;[Red]#,##0.00"/>
    <numFmt numFmtId="175" formatCode="_-&quot;kn&quot;\ * #,##0_-;\-&quot;kn&quot;\ * #,##0_-;_-&quot;kn&quot;\ * &quot;-&quot;_-;_-@_-"/>
    <numFmt numFmtId="176" formatCode="_-* #,##0_-;\-* #,##0_-;_-* &quot;-&quot;_-;_-@_-"/>
    <numFmt numFmtId="177" formatCode="_-&quot;kn&quot;\ * #,##0.00_-;\-&quot;kn&quot;\ * #,##0.00_-;_-&quot;kn&quot;\ * &quot;-&quot;??_-;_-@_-"/>
    <numFmt numFmtId="178" formatCode="_-* #,##0.00_-;\-* #,##0.00_-;_-* &quot;-&quot;??_-;_-@_-"/>
    <numFmt numFmtId="179" formatCode="0.00;[Red]0.00"/>
    <numFmt numFmtId="180" formatCode="[$-1041A]#,##0.00;\-\ #,##0.00"/>
    <numFmt numFmtId="181" formatCode="[$-1041A]d\.m\.yyyy\."/>
    <numFmt numFmtId="182" formatCode="[$-1041A]h:mm"/>
    <numFmt numFmtId="183" formatCode="#,##0.0;[Red]#,##0.0"/>
    <numFmt numFmtId="184" formatCode="#,##0;[Red]#,##0"/>
    <numFmt numFmtId="185" formatCode="[$-41A]dd\.\ mmmm\ yyyy\.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[$-1041A]#,##0.00;\-#,##0.00"/>
    <numFmt numFmtId="193" formatCode="#,##0.00_ ;\-#,##0.00\ 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1.95"/>
      <color indexed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2"/>
      <name val="Arial"/>
      <family val="2"/>
    </font>
    <font>
      <b/>
      <sz val="15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"/>
      <family val="2"/>
    </font>
    <font>
      <b/>
      <i/>
      <sz val="8"/>
      <name val="Arial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30"/>
      <name val="Arial"/>
      <family val="2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Arial"/>
      <family val="2"/>
    </font>
    <font>
      <sz val="12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34" borderId="1" applyNumberFormat="0" applyFont="0" applyAlignment="0" applyProtection="0"/>
    <xf numFmtId="0" fontId="15" fillId="35" borderId="2" applyNumberFormat="0" applyAlignment="0" applyProtection="0"/>
    <xf numFmtId="0" fontId="9" fillId="36" borderId="3" applyNumberFormat="0" applyAlignment="0" applyProtection="0"/>
    <xf numFmtId="0" fontId="68" fillId="3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1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76" fillId="4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4" borderId="13" applyNumberFormat="0" applyFont="0" applyAlignment="0" applyProtection="0"/>
    <xf numFmtId="0" fontId="2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7" fillId="35" borderId="14" applyNumberFormat="0" applyAlignment="0" applyProtection="0"/>
    <xf numFmtId="9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4" fontId="28" fillId="0" borderId="19" xfId="90" applyNumberFormat="1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30" fillId="0" borderId="20" xfId="91" applyFont="1" applyBorder="1" applyAlignment="1" quotePrefix="1">
      <alignment horizontal="center" vertical="center" wrapText="1"/>
      <protection/>
    </xf>
    <xf numFmtId="4" fontId="31" fillId="0" borderId="19" xfId="90" applyNumberFormat="1" applyFont="1" applyBorder="1" applyAlignment="1">
      <alignment horizontal="center" vertical="center" wrapText="1"/>
      <protection/>
    </xf>
    <xf numFmtId="3" fontId="23" fillId="0" borderId="0" xfId="0" applyNumberFormat="1" applyFont="1" applyBorder="1" applyAlignment="1">
      <alignment/>
    </xf>
    <xf numFmtId="0" fontId="32" fillId="0" borderId="0" xfId="91" applyNumberFormat="1" applyFont="1" applyFill="1" applyBorder="1" applyAlignment="1" applyProtection="1" quotePrefix="1">
      <alignment horizontal="left" wrapText="1"/>
      <protection/>
    </xf>
    <xf numFmtId="0" fontId="23" fillId="0" borderId="0" xfId="0" applyFont="1" applyBorder="1" applyAlignment="1">
      <alignment horizontal="center"/>
    </xf>
    <xf numFmtId="4" fontId="25" fillId="0" borderId="0" xfId="91" applyNumberFormat="1" applyFont="1" applyFill="1" applyBorder="1" applyAlignment="1" applyProtection="1">
      <alignment/>
      <protection/>
    </xf>
    <xf numFmtId="4" fontId="32" fillId="0" borderId="0" xfId="91" applyNumberFormat="1" applyFont="1" applyFill="1" applyBorder="1" applyAlignment="1" applyProtection="1" quotePrefix="1">
      <alignment horizontal="left" wrapText="1"/>
      <protection/>
    </xf>
    <xf numFmtId="4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33" fillId="0" borderId="19" xfId="90" applyNumberFormat="1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35" fillId="0" borderId="19" xfId="90" applyNumberFormat="1" applyFont="1" applyBorder="1" applyAlignment="1">
      <alignment horizontal="center" vertical="center" wrapText="1"/>
      <protection/>
    </xf>
    <xf numFmtId="0" fontId="32" fillId="0" borderId="0" xfId="91" applyFont="1" applyBorder="1" applyAlignment="1" quotePrefix="1">
      <alignment horizontal="left" wrapText="1"/>
      <protection/>
    </xf>
    <xf numFmtId="4" fontId="32" fillId="0" borderId="0" xfId="91" applyNumberFormat="1" applyFont="1" applyFill="1" applyBorder="1" applyAlignment="1" applyProtection="1">
      <alignment horizontal="right" wrapText="1"/>
      <protection/>
    </xf>
    <xf numFmtId="4" fontId="32" fillId="0" borderId="0" xfId="91" applyNumberFormat="1" applyFont="1" applyFill="1" applyBorder="1" applyAlignment="1" applyProtection="1">
      <alignment horizontal="center" wrapText="1"/>
      <protection/>
    </xf>
    <xf numFmtId="4" fontId="32" fillId="0" borderId="0" xfId="91" applyNumberFormat="1" applyFont="1" applyBorder="1" applyAlignment="1" quotePrefix="1">
      <alignment horizontal="right" wrapText="1"/>
      <protection/>
    </xf>
    <xf numFmtId="4" fontId="32" fillId="0" borderId="19" xfId="91" applyNumberFormat="1" applyFont="1" applyBorder="1" applyAlignment="1" quotePrefix="1">
      <alignment horizontal="center" vertical="center" wrapText="1"/>
      <protection/>
    </xf>
    <xf numFmtId="49" fontId="33" fillId="0" borderId="19" xfId="90" applyNumberFormat="1" applyFont="1" applyBorder="1" applyAlignment="1">
      <alignment horizontal="center" vertical="center" wrapText="1"/>
      <protection/>
    </xf>
    <xf numFmtId="4" fontId="25" fillId="0" borderId="19" xfId="91" applyNumberFormat="1" applyFont="1" applyFill="1" applyBorder="1" applyAlignment="1" applyProtection="1">
      <alignment horizontal="right"/>
      <protection/>
    </xf>
    <xf numFmtId="4" fontId="25" fillId="0" borderId="19" xfId="91" applyNumberFormat="1" applyFont="1" applyFill="1" applyBorder="1" applyAlignment="1" applyProtection="1">
      <alignment horizontal="center" vertical="center"/>
      <protection/>
    </xf>
    <xf numFmtId="4" fontId="25" fillId="0" borderId="19" xfId="91" applyNumberFormat="1" applyFont="1" applyFill="1" applyBorder="1" applyAlignment="1" applyProtection="1">
      <alignment horizontal="right" vertical="center" wrapText="1"/>
      <protection/>
    </xf>
    <xf numFmtId="4" fontId="25" fillId="0" borderId="19" xfId="91" applyNumberFormat="1" applyFont="1" applyFill="1" applyBorder="1" applyAlignment="1" applyProtection="1">
      <alignment horizontal="right" wrapText="1"/>
      <protection/>
    </xf>
    <xf numFmtId="0" fontId="0" fillId="0" borderId="0" xfId="88" applyFont="1" applyFill="1" applyBorder="1">
      <alignment/>
      <protection/>
    </xf>
    <xf numFmtId="0" fontId="35" fillId="0" borderId="20" xfId="88" applyFont="1" applyFill="1" applyBorder="1" applyAlignment="1">
      <alignment horizontal="center" vertical="center" wrapText="1"/>
      <protection/>
    </xf>
    <xf numFmtId="0" fontId="35" fillId="0" borderId="21" xfId="88" applyFont="1" applyFill="1" applyBorder="1" applyAlignment="1">
      <alignment horizontal="center" vertical="center" wrapText="1"/>
      <protection/>
    </xf>
    <xf numFmtId="4" fontId="35" fillId="0" borderId="21" xfId="90" applyNumberFormat="1" applyFont="1" applyBorder="1" applyAlignment="1">
      <alignment horizontal="center" vertical="center" wrapText="1"/>
      <protection/>
    </xf>
    <xf numFmtId="0" fontId="35" fillId="0" borderId="0" xfId="88" applyFont="1" applyFill="1" applyBorder="1">
      <alignment/>
      <protection/>
    </xf>
    <xf numFmtId="0" fontId="35" fillId="0" borderId="22" xfId="88" applyFont="1" applyFill="1" applyBorder="1" applyAlignment="1">
      <alignment horizontal="center" vertical="center" wrapText="1"/>
      <protection/>
    </xf>
    <xf numFmtId="0" fontId="33" fillId="0" borderId="0" xfId="88" applyFont="1" applyFill="1" applyBorder="1">
      <alignment/>
      <protection/>
    </xf>
    <xf numFmtId="0" fontId="0" fillId="0" borderId="0" xfId="88" applyFont="1" applyFill="1" applyBorder="1" applyAlignment="1">
      <alignment horizontal="center"/>
      <protection/>
    </xf>
    <xf numFmtId="4" fontId="0" fillId="0" borderId="0" xfId="88" applyNumberFormat="1" applyFont="1" applyFill="1" applyBorder="1" applyAlignment="1">
      <alignment horizontal="right"/>
      <protection/>
    </xf>
    <xf numFmtId="4" fontId="0" fillId="0" borderId="0" xfId="88" applyNumberFormat="1" applyFont="1" applyFill="1" applyBorder="1">
      <alignment/>
      <protection/>
    </xf>
    <xf numFmtId="49" fontId="30" fillId="0" borderId="20" xfId="91" applyNumberFormat="1" applyFont="1" applyBorder="1" applyAlignment="1" quotePrefix="1">
      <alignment horizontal="center" vertical="center" wrapText="1"/>
      <protection/>
    </xf>
    <xf numFmtId="49" fontId="31" fillId="0" borderId="19" xfId="90" applyNumberFormat="1" applyFont="1" applyBorder="1" applyAlignment="1">
      <alignment horizontal="center" vertical="center" wrapText="1"/>
      <protection/>
    </xf>
    <xf numFmtId="0" fontId="83" fillId="0" borderId="0" xfId="88" applyFont="1" applyFill="1" applyBorder="1">
      <alignment/>
      <protection/>
    </xf>
    <xf numFmtId="0" fontId="0" fillId="0" borderId="0" xfId="88">
      <alignment/>
      <protection/>
    </xf>
    <xf numFmtId="0" fontId="0" fillId="0" borderId="19" xfId="88" applyBorder="1">
      <alignment/>
      <protection/>
    </xf>
    <xf numFmtId="4" fontId="0" fillId="0" borderId="0" xfId="88" applyNumberFormat="1">
      <alignment/>
      <protection/>
    </xf>
    <xf numFmtId="0" fontId="3" fillId="0" borderId="0" xfId="88" applyFont="1">
      <alignment/>
      <protection/>
    </xf>
    <xf numFmtId="0" fontId="35" fillId="0" borderId="19" xfId="88" applyFont="1" applyFill="1" applyBorder="1" applyAlignment="1">
      <alignment horizontal="left" vertical="center"/>
      <protection/>
    </xf>
    <xf numFmtId="0" fontId="32" fillId="0" borderId="19" xfId="92" applyFont="1" applyFill="1" applyBorder="1" applyAlignment="1">
      <alignment horizontal="left" vertical="center" wrapText="1"/>
      <protection/>
    </xf>
    <xf numFmtId="4" fontId="35" fillId="0" borderId="19" xfId="88" applyNumberFormat="1" applyFont="1" applyFill="1" applyBorder="1" applyAlignment="1">
      <alignment horizontal="center" vertical="center"/>
      <protection/>
    </xf>
    <xf numFmtId="0" fontId="33" fillId="0" borderId="19" xfId="88" applyFont="1" applyFill="1" applyBorder="1" applyAlignment="1">
      <alignment horizontal="left" vertical="center"/>
      <protection/>
    </xf>
    <xf numFmtId="0" fontId="33" fillId="0" borderId="0" xfId="88" applyFont="1">
      <alignment/>
      <protection/>
    </xf>
    <xf numFmtId="4" fontId="33" fillId="0" borderId="0" xfId="88" applyNumberFormat="1" applyFont="1">
      <alignment/>
      <protection/>
    </xf>
    <xf numFmtId="0" fontId="21" fillId="0" borderId="19" xfId="88" applyFont="1" applyBorder="1" applyAlignment="1" applyProtection="1">
      <alignment vertical="top" wrapText="1" readingOrder="1"/>
      <protection locked="0"/>
    </xf>
    <xf numFmtId="0" fontId="21" fillId="0" borderId="19" xfId="88" applyFont="1" applyBorder="1" applyAlignment="1" applyProtection="1">
      <alignment horizontal="right" vertical="top" wrapText="1" readingOrder="1"/>
      <protection locked="0"/>
    </xf>
    <xf numFmtId="0" fontId="3" fillId="0" borderId="19" xfId="88" applyFont="1" applyBorder="1" applyAlignment="1" applyProtection="1">
      <alignment vertical="top" wrapText="1"/>
      <protection locked="0"/>
    </xf>
    <xf numFmtId="4" fontId="3" fillId="0" borderId="19" xfId="88" applyNumberFormat="1" applyFont="1" applyBorder="1" applyAlignment="1">
      <alignment horizontal="center"/>
      <protection/>
    </xf>
    <xf numFmtId="0" fontId="0" fillId="0" borderId="0" xfId="88" applyBorder="1">
      <alignment/>
      <protection/>
    </xf>
    <xf numFmtId="4" fontId="39" fillId="0" borderId="19" xfId="0" applyNumberFormat="1" applyFont="1" applyBorder="1" applyAlignment="1" quotePrefix="1">
      <alignment horizontal="center" vertical="center" wrapText="1"/>
    </xf>
    <xf numFmtId="4" fontId="0" fillId="0" borderId="0" xfId="0" applyNumberFormat="1" applyAlignment="1">
      <alignment/>
    </xf>
    <xf numFmtId="0" fontId="26" fillId="0" borderId="19" xfId="91" applyFont="1" applyBorder="1" applyAlignment="1" quotePrefix="1">
      <alignment horizontal="center" vertical="center" wrapText="1"/>
      <protection/>
    </xf>
    <xf numFmtId="4" fontId="26" fillId="0" borderId="19" xfId="91" applyNumberFormat="1" applyFont="1" applyBorder="1" applyAlignment="1" quotePrefix="1">
      <alignment horizontal="center" vertical="center" wrapText="1"/>
      <protection/>
    </xf>
    <xf numFmtId="0" fontId="32" fillId="0" borderId="19" xfId="91" applyFont="1" applyBorder="1" applyAlignment="1" quotePrefix="1">
      <alignment horizontal="center" vertical="center" wrapText="1"/>
      <protection/>
    </xf>
    <xf numFmtId="0" fontId="25" fillId="0" borderId="19" xfId="91" applyFont="1" applyBorder="1" applyAlignment="1" quotePrefix="1">
      <alignment horizontal="center" vertical="center" wrapText="1"/>
      <protection/>
    </xf>
    <xf numFmtId="49" fontId="25" fillId="0" borderId="19" xfId="91" applyNumberFormat="1" applyFont="1" applyBorder="1" applyAlignment="1" quotePrefix="1">
      <alignment horizontal="center" vertical="center" wrapText="1"/>
      <protection/>
    </xf>
    <xf numFmtId="0" fontId="32" fillId="0" borderId="19" xfId="91" applyFont="1" applyBorder="1" applyAlignment="1" quotePrefix="1">
      <alignment horizontal="left" vertical="center" wrapText="1"/>
      <protection/>
    </xf>
    <xf numFmtId="0" fontId="25" fillId="0" borderId="19" xfId="91" applyFont="1" applyBorder="1" applyAlignment="1" quotePrefix="1">
      <alignment horizontal="left" wrapText="1"/>
      <protection/>
    </xf>
    <xf numFmtId="0" fontId="84" fillId="49" borderId="0" xfId="0" applyFont="1" applyFill="1" applyAlignment="1">
      <alignment/>
    </xf>
    <xf numFmtId="0" fontId="0" fillId="0" borderId="0" xfId="0" applyAlignment="1">
      <alignment horizontal="left"/>
    </xf>
    <xf numFmtId="0" fontId="85" fillId="0" borderId="19" xfId="88" applyFont="1" applyFill="1" applyBorder="1" applyAlignment="1">
      <alignment horizontal="left" vertical="center"/>
      <protection/>
    </xf>
    <xf numFmtId="0" fontId="33" fillId="0" borderId="19" xfId="92" applyFont="1" applyFill="1" applyBorder="1" applyAlignment="1">
      <alignment horizontal="left" vertical="center" wrapText="1"/>
      <protection/>
    </xf>
    <xf numFmtId="4" fontId="33" fillId="0" borderId="19" xfId="88" applyNumberFormat="1" applyFont="1" applyFill="1" applyBorder="1" applyAlignment="1">
      <alignment horizontal="center" vertical="center"/>
      <protection/>
    </xf>
    <xf numFmtId="0" fontId="35" fillId="0" borderId="19" xfId="92" applyFont="1" applyFill="1" applyBorder="1" applyAlignment="1">
      <alignment horizontal="left" vertical="center" wrapText="1"/>
      <protection/>
    </xf>
    <xf numFmtId="49" fontId="31" fillId="0" borderId="19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49" fontId="40" fillId="0" borderId="19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left" vertical="center"/>
    </xf>
    <xf numFmtId="49" fontId="31" fillId="0" borderId="19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horizontal="center"/>
    </xf>
    <xf numFmtId="174" fontId="31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1" fillId="0" borderId="19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88" applyFont="1" applyFill="1" applyBorder="1" applyAlignment="1">
      <alignment horizontal="left"/>
      <protection/>
    </xf>
    <xf numFmtId="0" fontId="32" fillId="15" borderId="19" xfId="91" applyFont="1" applyFill="1" applyBorder="1" applyAlignment="1" quotePrefix="1">
      <alignment horizontal="left" vertical="center" wrapText="1"/>
      <protection/>
    </xf>
    <xf numFmtId="4" fontId="32" fillId="15" borderId="19" xfId="91" applyNumberFormat="1" applyFont="1" applyFill="1" applyBorder="1" applyAlignment="1" quotePrefix="1">
      <alignment vertical="center" wrapText="1"/>
      <protection/>
    </xf>
    <xf numFmtId="4" fontId="35" fillId="15" borderId="19" xfId="90" applyNumberFormat="1" applyFont="1" applyFill="1" applyBorder="1" applyAlignment="1">
      <alignment vertical="center" wrapText="1"/>
      <protection/>
    </xf>
    <xf numFmtId="0" fontId="32" fillId="15" borderId="19" xfId="91" applyFont="1" applyFill="1" applyBorder="1" applyAlignment="1" quotePrefix="1">
      <alignment horizontal="center" vertical="center" wrapText="1"/>
      <protection/>
    </xf>
    <xf numFmtId="0" fontId="32" fillId="15" borderId="19" xfId="91" applyFont="1" applyFill="1" applyBorder="1" applyAlignment="1" quotePrefix="1">
      <alignment horizontal="left" wrapText="1"/>
      <protection/>
    </xf>
    <xf numFmtId="4" fontId="32" fillId="15" borderId="19" xfId="91" applyNumberFormat="1" applyFont="1" applyFill="1" applyBorder="1" applyAlignment="1" applyProtection="1">
      <alignment horizontal="right" vertical="center" wrapText="1"/>
      <protection/>
    </xf>
    <xf numFmtId="4" fontId="32" fillId="15" borderId="19" xfId="91" applyNumberFormat="1" applyFont="1" applyFill="1" applyBorder="1" applyAlignment="1" applyProtection="1">
      <alignment horizontal="center" vertical="center"/>
      <protection/>
    </xf>
    <xf numFmtId="4" fontId="32" fillId="15" borderId="19" xfId="91" applyNumberFormat="1" applyFont="1" applyFill="1" applyBorder="1" applyAlignment="1" applyProtection="1">
      <alignment horizontal="center" vertical="center" wrapText="1"/>
      <protection/>
    </xf>
    <xf numFmtId="4" fontId="32" fillId="15" borderId="19" xfId="91" applyNumberFormat="1" applyFont="1" applyFill="1" applyBorder="1" applyAlignment="1" quotePrefix="1">
      <alignment horizontal="right" vertical="center" wrapText="1"/>
      <protection/>
    </xf>
    <xf numFmtId="0" fontId="35" fillId="15" borderId="19" xfId="88" applyFont="1" applyFill="1" applyBorder="1" applyAlignment="1">
      <alignment horizontal="left" vertical="center"/>
      <protection/>
    </xf>
    <xf numFmtId="0" fontId="35" fillId="15" borderId="19" xfId="92" applyFont="1" applyFill="1" applyBorder="1" applyAlignment="1">
      <alignment horizontal="left" vertical="center" wrapText="1"/>
      <protection/>
    </xf>
    <xf numFmtId="4" fontId="35" fillId="15" borderId="19" xfId="88" applyNumberFormat="1" applyFont="1" applyFill="1" applyBorder="1" applyAlignment="1">
      <alignment horizontal="center" vertical="center"/>
      <protection/>
    </xf>
    <xf numFmtId="0" fontId="33" fillId="15" borderId="19" xfId="92" applyFont="1" applyFill="1" applyBorder="1" applyAlignment="1">
      <alignment horizontal="left" vertical="center" wrapText="1"/>
      <protection/>
    </xf>
    <xf numFmtId="0" fontId="48" fillId="0" borderId="20" xfId="88" applyFont="1" applyFill="1" applyBorder="1" applyAlignment="1">
      <alignment horizontal="center" vertical="center" wrapText="1"/>
      <protection/>
    </xf>
    <xf numFmtId="0" fontId="33" fillId="0" borderId="19" xfId="88" applyFont="1" applyBorder="1">
      <alignment/>
      <protection/>
    </xf>
    <xf numFmtId="0" fontId="0" fillId="0" borderId="0" xfId="0" applyAlignment="1">
      <alignment horizontal="center"/>
    </xf>
    <xf numFmtId="0" fontId="39" fillId="0" borderId="19" xfId="0" applyNumberFormat="1" applyFont="1" applyBorder="1" applyAlignment="1" quotePrefix="1">
      <alignment horizontal="center" vertical="center" wrapText="1"/>
    </xf>
    <xf numFmtId="0" fontId="45" fillId="50" borderId="19" xfId="0" applyFont="1" applyFill="1" applyBorder="1" applyAlignment="1" applyProtection="1">
      <alignment horizontal="center" vertical="center" wrapText="1" readingOrder="1"/>
      <protection locked="0"/>
    </xf>
    <xf numFmtId="4" fontId="0" fillId="0" borderId="23" xfId="88" applyNumberFormat="1" applyBorder="1">
      <alignment/>
      <protection/>
    </xf>
    <xf numFmtId="0" fontId="39" fillId="50" borderId="19" xfId="0" applyFont="1" applyFill="1" applyBorder="1" applyAlignment="1" applyProtection="1">
      <alignment horizontal="center" vertical="center" wrapText="1" readingOrder="1"/>
      <protection locked="0"/>
    </xf>
    <xf numFmtId="0" fontId="44" fillId="50" borderId="19" xfId="0" applyFont="1" applyFill="1" applyBorder="1" applyAlignment="1" applyProtection="1">
      <alignment horizontal="center" vertical="center" wrapText="1" readingOrder="1"/>
      <protection locked="0"/>
    </xf>
    <xf numFmtId="0" fontId="33" fillId="51" borderId="22" xfId="0" applyFont="1" applyFill="1" applyBorder="1" applyAlignment="1" applyProtection="1">
      <alignment vertical="center" wrapText="1" readingOrder="1"/>
      <protection locked="0"/>
    </xf>
    <xf numFmtId="0" fontId="33" fillId="0" borderId="0" xfId="0" applyFont="1" applyAlignment="1">
      <alignment/>
    </xf>
    <xf numFmtId="0" fontId="33" fillId="15" borderId="19" xfId="88" applyFont="1" applyFill="1" applyBorder="1">
      <alignment/>
      <protection/>
    </xf>
    <xf numFmtId="0" fontId="49" fillId="52" borderId="19" xfId="0" applyFont="1" applyFill="1" applyBorder="1" applyAlignment="1" applyProtection="1">
      <alignment vertical="center" wrapText="1" readingOrder="1"/>
      <protection locked="0"/>
    </xf>
    <xf numFmtId="0" fontId="35" fillId="52" borderId="22" xfId="0" applyFont="1" applyFill="1" applyBorder="1" applyAlignment="1" applyProtection="1">
      <alignment vertical="center" wrapText="1" readingOrder="1"/>
      <protection locked="0"/>
    </xf>
    <xf numFmtId="0" fontId="35" fillId="15" borderId="19" xfId="88" applyFont="1" applyFill="1" applyBorder="1">
      <alignment/>
      <protection/>
    </xf>
    <xf numFmtId="4" fontId="35" fillId="0" borderId="19" xfId="88" applyNumberFormat="1" applyFont="1" applyBorder="1" applyAlignment="1">
      <alignment wrapText="1"/>
      <protection/>
    </xf>
    <xf numFmtId="0" fontId="32" fillId="0" borderId="19" xfId="88" applyFont="1" applyBorder="1" applyAlignment="1" applyProtection="1">
      <alignment vertical="top" wrapText="1" readingOrder="1"/>
      <protection locked="0"/>
    </xf>
    <xf numFmtId="0" fontId="32" fillId="0" borderId="19" xfId="88" applyFont="1" applyBorder="1" applyAlignment="1" applyProtection="1">
      <alignment horizontal="right" vertical="top" wrapText="1" readingOrder="1"/>
      <protection locked="0"/>
    </xf>
    <xf numFmtId="180" fontId="35" fillId="52" borderId="19" xfId="88" applyNumberFormat="1" applyFont="1" applyFill="1" applyBorder="1" applyAlignment="1" applyProtection="1">
      <alignment vertical="top" wrapText="1" readingOrder="1"/>
      <protection locked="0"/>
    </xf>
    <xf numFmtId="4" fontId="35" fillId="15" borderId="19" xfId="88" applyNumberFormat="1" applyFont="1" applyFill="1" applyBorder="1">
      <alignment/>
      <protection/>
    </xf>
    <xf numFmtId="4" fontId="35" fillId="0" borderId="19" xfId="88" applyNumberFormat="1" applyFont="1" applyBorder="1">
      <alignment/>
      <protection/>
    </xf>
    <xf numFmtId="4" fontId="33" fillId="0" borderId="19" xfId="88" applyNumberFormat="1" applyFont="1" applyBorder="1">
      <alignment/>
      <protection/>
    </xf>
    <xf numFmtId="180" fontId="33" fillId="51" borderId="19" xfId="88" applyNumberFormat="1" applyFont="1" applyFill="1" applyBorder="1" applyAlignment="1" applyProtection="1">
      <alignment vertical="top" wrapText="1" readingOrder="1"/>
      <protection locked="0"/>
    </xf>
    <xf numFmtId="180" fontId="35" fillId="49" borderId="19" xfId="88" applyNumberFormat="1" applyFont="1" applyFill="1" applyBorder="1">
      <alignment/>
      <protection/>
    </xf>
    <xf numFmtId="0" fontId="33" fillId="0" borderId="0" xfId="88" applyFont="1" applyBorder="1">
      <alignment/>
      <protection/>
    </xf>
    <xf numFmtId="180" fontId="33" fillId="0" borderId="0" xfId="88" applyNumberFormat="1" applyFont="1" applyBorder="1">
      <alignment/>
      <protection/>
    </xf>
    <xf numFmtId="4" fontId="33" fillId="0" borderId="0" xfId="88" applyNumberFormat="1" applyFont="1" applyBorder="1">
      <alignment/>
      <protection/>
    </xf>
    <xf numFmtId="0" fontId="35" fillId="49" borderId="19" xfId="88" applyFont="1" applyFill="1" applyBorder="1" applyAlignment="1" applyProtection="1">
      <alignment vertical="top" wrapText="1" readingOrder="1"/>
      <protection locked="0"/>
    </xf>
    <xf numFmtId="0" fontId="35" fillId="49" borderId="19" xfId="88" applyFont="1" applyFill="1" applyBorder="1" applyAlignment="1" applyProtection="1">
      <alignment horizontal="right" vertical="top" wrapText="1" readingOrder="1"/>
      <protection locked="0"/>
    </xf>
    <xf numFmtId="0" fontId="35" fillId="49" borderId="19" xfId="88" applyFont="1" applyFill="1" applyBorder="1" applyAlignment="1" applyProtection="1">
      <alignment vertical="top" wrapText="1"/>
      <protection locked="0"/>
    </xf>
    <xf numFmtId="0" fontId="35" fillId="49" borderId="19" xfId="88" applyFont="1" applyFill="1" applyBorder="1" applyAlignment="1" applyProtection="1">
      <alignment horizontal="center" vertical="top" wrapText="1" readingOrder="1"/>
      <protection locked="0"/>
    </xf>
    <xf numFmtId="4" fontId="35" fillId="0" borderId="19" xfId="88" applyNumberFormat="1" applyFont="1" applyBorder="1" applyAlignment="1">
      <alignment horizontal="center" vertical="center" wrapText="1"/>
      <protection/>
    </xf>
    <xf numFmtId="0" fontId="23" fillId="0" borderId="0" xfId="88" applyFont="1" applyBorder="1">
      <alignment/>
      <protection/>
    </xf>
    <xf numFmtId="0" fontId="46" fillId="0" borderId="0" xfId="88" applyFont="1" applyBorder="1">
      <alignment/>
      <protection/>
    </xf>
    <xf numFmtId="180" fontId="35" fillId="53" borderId="19" xfId="88" applyNumberFormat="1" applyFont="1" applyFill="1" applyBorder="1" applyAlignment="1" applyProtection="1">
      <alignment vertical="top" wrapText="1" readingOrder="1"/>
      <protection locked="0"/>
    </xf>
    <xf numFmtId="4" fontId="35" fillId="43" borderId="19" xfId="88" applyNumberFormat="1" applyFont="1" applyFill="1" applyBorder="1">
      <alignment/>
      <protection/>
    </xf>
    <xf numFmtId="4" fontId="35" fillId="0" borderId="19" xfId="0" applyNumberFormat="1" applyFont="1" applyBorder="1" applyAlignment="1">
      <alignment wrapText="1"/>
    </xf>
    <xf numFmtId="4" fontId="33" fillId="0" borderId="0" xfId="0" applyNumberFormat="1" applyFont="1" applyAlignment="1">
      <alignment/>
    </xf>
    <xf numFmtId="0" fontId="51" fillId="0" borderId="20" xfId="0" applyFont="1" applyBorder="1" applyAlignment="1" applyProtection="1">
      <alignment horizontal="center" vertical="center" wrapText="1" readingOrder="1"/>
      <protection locked="0"/>
    </xf>
    <xf numFmtId="0" fontId="51" fillId="0" borderId="19" xfId="0" applyFont="1" applyBorder="1" applyAlignment="1" applyProtection="1">
      <alignment horizontal="center" vertical="center" wrapText="1" readingOrder="1"/>
      <protection locked="0"/>
    </xf>
    <xf numFmtId="4" fontId="33" fillId="0" borderId="19" xfId="0" applyNumberFormat="1" applyFont="1" applyBorder="1" applyAlignment="1">
      <alignment horizontal="center" vertical="center"/>
    </xf>
    <xf numFmtId="4" fontId="86" fillId="15" borderId="19" xfId="0" applyNumberFormat="1" applyFont="1" applyFill="1" applyBorder="1" applyAlignment="1">
      <alignment/>
    </xf>
    <xf numFmtId="0" fontId="32" fillId="0" borderId="19" xfId="0" applyFont="1" applyBorder="1" applyAlignment="1" applyProtection="1">
      <alignment vertical="top" wrapText="1" readingOrder="1"/>
      <protection locked="0"/>
    </xf>
    <xf numFmtId="0" fontId="32" fillId="0" borderId="20" xfId="0" applyFont="1" applyBorder="1" applyAlignment="1" applyProtection="1">
      <alignment horizontal="right" vertical="top" wrapText="1" readingOrder="1"/>
      <protection locked="0"/>
    </xf>
    <xf numFmtId="180" fontId="86" fillId="52" borderId="19" xfId="0" applyNumberFormat="1" applyFont="1" applyFill="1" applyBorder="1" applyAlignment="1" applyProtection="1">
      <alignment vertical="top" wrapText="1" readingOrder="1"/>
      <protection locked="0"/>
    </xf>
    <xf numFmtId="180" fontId="86" fillId="52" borderId="20" xfId="0" applyNumberFormat="1" applyFont="1" applyFill="1" applyBorder="1" applyAlignment="1" applyProtection="1">
      <alignment vertical="top" wrapText="1" readingOrder="1"/>
      <protection locked="0"/>
    </xf>
    <xf numFmtId="180" fontId="87" fillId="51" borderId="19" xfId="0" applyNumberFormat="1" applyFont="1" applyFill="1" applyBorder="1" applyAlignment="1" applyProtection="1">
      <alignment vertical="top" wrapText="1" readingOrder="1"/>
      <protection locked="0"/>
    </xf>
    <xf numFmtId="180" fontId="87" fillId="51" borderId="20" xfId="0" applyNumberFormat="1" applyFont="1" applyFill="1" applyBorder="1" applyAlignment="1" applyProtection="1">
      <alignment vertical="top" wrapText="1" readingOrder="1"/>
      <protection locked="0"/>
    </xf>
    <xf numFmtId="0" fontId="44" fillId="51" borderId="19" xfId="0" applyFont="1" applyFill="1" applyBorder="1" applyAlignment="1" applyProtection="1">
      <alignment horizontal="center" vertical="center" wrapText="1" readingOrder="1"/>
      <protection locked="0"/>
    </xf>
    <xf numFmtId="2" fontId="33" fillId="49" borderId="19" xfId="0" applyNumberFormat="1" applyFont="1" applyFill="1" applyBorder="1" applyAlignment="1" applyProtection="1">
      <alignment vertical="top" wrapText="1"/>
      <protection locked="0"/>
    </xf>
    <xf numFmtId="0" fontId="35" fillId="51" borderId="19" xfId="0" applyFont="1" applyFill="1" applyBorder="1" applyAlignment="1" applyProtection="1">
      <alignment horizontal="center" vertical="center" wrapText="1" readingOrder="1"/>
      <protection locked="0"/>
    </xf>
    <xf numFmtId="0" fontId="35" fillId="51" borderId="19" xfId="0" applyFont="1" applyFill="1" applyBorder="1" applyAlignment="1" applyProtection="1">
      <alignment vertical="center" wrapText="1" readingOrder="1"/>
      <protection locked="0"/>
    </xf>
    <xf numFmtId="0" fontId="33" fillId="51" borderId="19" xfId="0" applyFont="1" applyFill="1" applyBorder="1" applyAlignment="1" applyProtection="1">
      <alignment vertical="center" wrapText="1" readingOrder="1"/>
      <protection locked="0"/>
    </xf>
    <xf numFmtId="0" fontId="33" fillId="51" borderId="19" xfId="0" applyFont="1" applyFill="1" applyBorder="1" applyAlignment="1" applyProtection="1">
      <alignment horizontal="center" vertical="center" wrapText="1" readingOrder="1"/>
      <protection locked="0"/>
    </xf>
    <xf numFmtId="0" fontId="33" fillId="49" borderId="19" xfId="0" applyFont="1" applyFill="1" applyBorder="1" applyAlignment="1" applyProtection="1">
      <alignment horizontal="center" vertical="center" wrapText="1"/>
      <protection locked="0"/>
    </xf>
    <xf numFmtId="0" fontId="35" fillId="52" borderId="19" xfId="0" applyFont="1" applyFill="1" applyBorder="1" applyAlignment="1" applyProtection="1">
      <alignment vertical="center" wrapText="1" readingOrder="1"/>
      <protection locked="0"/>
    </xf>
    <xf numFmtId="0" fontId="32" fillId="54" borderId="19" xfId="91" applyFont="1" applyFill="1" applyBorder="1" applyAlignment="1" quotePrefix="1">
      <alignment horizontal="center" vertical="center" wrapText="1"/>
      <protection/>
    </xf>
    <xf numFmtId="0" fontId="32" fillId="54" borderId="19" xfId="91" applyFont="1" applyFill="1" applyBorder="1" applyAlignment="1" quotePrefix="1">
      <alignment horizontal="left" wrapText="1"/>
      <protection/>
    </xf>
    <xf numFmtId="4" fontId="32" fillId="54" borderId="19" xfId="91" applyNumberFormat="1" applyFont="1" applyFill="1" applyBorder="1" applyAlignment="1" applyProtection="1">
      <alignment horizontal="right" wrapText="1"/>
      <protection/>
    </xf>
    <xf numFmtId="4" fontId="32" fillId="54" borderId="19" xfId="91" applyNumberFormat="1" applyFont="1" applyFill="1" applyBorder="1" applyAlignment="1" applyProtection="1">
      <alignment horizontal="center" vertical="center"/>
      <protection/>
    </xf>
    <xf numFmtId="0" fontId="33" fillId="20" borderId="19" xfId="88" applyFont="1" applyFill="1" applyBorder="1">
      <alignment/>
      <protection/>
    </xf>
    <xf numFmtId="0" fontId="35" fillId="55" borderId="22" xfId="0" applyFont="1" applyFill="1" applyBorder="1" applyAlignment="1" applyProtection="1">
      <alignment vertical="center" wrapText="1" readingOrder="1"/>
      <protection locked="0"/>
    </xf>
    <xf numFmtId="180" fontId="35" fillId="55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20" borderId="19" xfId="88" applyFont="1" applyFill="1" applyBorder="1">
      <alignment/>
      <protection/>
    </xf>
    <xf numFmtId="0" fontId="33" fillId="28" borderId="0" xfId="88" applyFont="1" applyFill="1">
      <alignment/>
      <protection/>
    </xf>
    <xf numFmtId="0" fontId="33" fillId="28" borderId="19" xfId="88" applyFont="1" applyFill="1" applyBorder="1">
      <alignment/>
      <protection/>
    </xf>
    <xf numFmtId="0" fontId="35" fillId="49" borderId="19" xfId="0" applyFont="1" applyFill="1" applyBorder="1" applyAlignment="1" applyProtection="1">
      <alignment horizontal="center" vertical="center" wrapText="1"/>
      <protection locked="0"/>
    </xf>
    <xf numFmtId="49" fontId="28" fillId="15" borderId="19" xfId="0" applyNumberFormat="1" applyFont="1" applyFill="1" applyBorder="1" applyAlignment="1">
      <alignment horizontal="center" vertical="center"/>
    </xf>
    <xf numFmtId="49" fontId="28" fillId="15" borderId="19" xfId="0" applyNumberFormat="1" applyFont="1" applyFill="1" applyBorder="1" applyAlignment="1">
      <alignment vertical="center"/>
    </xf>
    <xf numFmtId="4" fontId="31" fillId="15" borderId="19" xfId="0" applyNumberFormat="1" applyFont="1" applyFill="1" applyBorder="1" applyAlignment="1">
      <alignment horizontal="center" vertical="center"/>
    </xf>
    <xf numFmtId="0" fontId="31" fillId="15" borderId="19" xfId="0" applyNumberFormat="1" applyFont="1" applyFill="1" applyBorder="1" applyAlignment="1">
      <alignment horizontal="center" vertical="center"/>
    </xf>
    <xf numFmtId="4" fontId="31" fillId="15" borderId="19" xfId="0" applyNumberFormat="1" applyFont="1" applyFill="1" applyBorder="1" applyAlignment="1">
      <alignment horizontal="center"/>
    </xf>
    <xf numFmtId="174" fontId="31" fillId="15" borderId="19" xfId="0" applyNumberFormat="1" applyFont="1" applyFill="1" applyBorder="1" applyAlignment="1">
      <alignment horizontal="center" vertical="center"/>
    </xf>
    <xf numFmtId="4" fontId="40" fillId="15" borderId="19" xfId="0" applyNumberFormat="1" applyFont="1" applyFill="1" applyBorder="1" applyAlignment="1">
      <alignment horizontal="center"/>
    </xf>
    <xf numFmtId="49" fontId="35" fillId="15" borderId="19" xfId="0" applyNumberFormat="1" applyFont="1" applyFill="1" applyBorder="1" applyAlignment="1">
      <alignment horizontal="left" vertical="center"/>
    </xf>
    <xf numFmtId="4" fontId="43" fillId="15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center"/>
    </xf>
    <xf numFmtId="174" fontId="28" fillId="18" borderId="19" xfId="0" applyNumberFormat="1" applyFont="1" applyFill="1" applyBorder="1" applyAlignment="1">
      <alignment horizontal="center" vertical="center"/>
    </xf>
    <xf numFmtId="4" fontId="3" fillId="18" borderId="19" xfId="0" applyNumberFormat="1" applyFont="1" applyFill="1" applyBorder="1" applyAlignment="1">
      <alignment horizontal="center"/>
    </xf>
    <xf numFmtId="4" fontId="3" fillId="18" borderId="19" xfId="0" applyNumberFormat="1" applyFont="1" applyFill="1" applyBorder="1" applyAlignment="1">
      <alignment/>
    </xf>
    <xf numFmtId="2" fontId="3" fillId="18" borderId="19" xfId="0" applyNumberFormat="1" applyFont="1" applyFill="1" applyBorder="1" applyAlignment="1">
      <alignment/>
    </xf>
    <xf numFmtId="0" fontId="33" fillId="54" borderId="0" xfId="0" applyFont="1" applyFill="1" applyAlignment="1">
      <alignment/>
    </xf>
    <xf numFmtId="49" fontId="28" fillId="15" borderId="19" xfId="0" applyNumberFormat="1" applyFont="1" applyFill="1" applyBorder="1" applyAlignment="1">
      <alignment horizontal="center" vertical="center"/>
    </xf>
    <xf numFmtId="174" fontId="35" fillId="15" borderId="19" xfId="92" applyNumberFormat="1" applyFont="1" applyFill="1" applyBorder="1" applyAlignment="1">
      <alignment horizontal="center" vertical="center" wrapText="1"/>
      <protection/>
    </xf>
    <xf numFmtId="174" fontId="35" fillId="15" borderId="19" xfId="88" applyNumberFormat="1" applyFont="1" applyFill="1" applyBorder="1" applyAlignment="1">
      <alignment horizontal="center" vertical="center"/>
      <protection/>
    </xf>
    <xf numFmtId="174" fontId="35" fillId="0" borderId="19" xfId="92" applyNumberFormat="1" applyFont="1" applyFill="1" applyBorder="1" applyAlignment="1">
      <alignment horizontal="center" vertical="center" wrapText="1"/>
      <protection/>
    </xf>
    <xf numFmtId="4" fontId="35" fillId="49" borderId="19" xfId="88" applyNumberFormat="1" applyFont="1" applyFill="1" applyBorder="1" applyAlignment="1">
      <alignment horizontal="center" vertical="center"/>
      <protection/>
    </xf>
    <xf numFmtId="174" fontId="33" fillId="0" borderId="19" xfId="92" applyNumberFormat="1" applyFont="1" applyFill="1" applyBorder="1" applyAlignment="1">
      <alignment horizontal="center" vertical="center" wrapText="1"/>
      <protection/>
    </xf>
    <xf numFmtId="174" fontId="44" fillId="35" borderId="19" xfId="0" applyNumberFormat="1" applyFont="1" applyFill="1" applyBorder="1" applyAlignment="1" applyProtection="1">
      <alignment horizontal="center" vertical="center" wrapText="1"/>
      <protection/>
    </xf>
    <xf numFmtId="174" fontId="44" fillId="49" borderId="19" xfId="0" applyNumberFormat="1" applyFont="1" applyFill="1" applyBorder="1" applyAlignment="1" applyProtection="1">
      <alignment horizontal="center" wrapText="1"/>
      <protection/>
    </xf>
    <xf numFmtId="174" fontId="33" fillId="0" borderId="19" xfId="88" applyNumberFormat="1" applyFont="1" applyFill="1" applyBorder="1" applyAlignment="1">
      <alignment horizontal="center" vertical="center"/>
      <protection/>
    </xf>
    <xf numFmtId="0" fontId="33" fillId="0" borderId="19" xfId="88" applyFont="1" applyFill="1" applyBorder="1" applyAlignment="1">
      <alignment horizontal="center"/>
      <protection/>
    </xf>
    <xf numFmtId="174" fontId="35" fillId="0" borderId="19" xfId="88" applyNumberFormat="1" applyFont="1" applyFill="1" applyBorder="1" applyAlignment="1">
      <alignment horizontal="center" vertical="center"/>
      <protection/>
    </xf>
    <xf numFmtId="0" fontId="35" fillId="15" borderId="19" xfId="88" applyFont="1" applyFill="1" applyBorder="1">
      <alignment/>
      <protection/>
    </xf>
    <xf numFmtId="0" fontId="33" fillId="51" borderId="22" xfId="0" applyFont="1" applyFill="1" applyBorder="1" applyAlignment="1" applyProtection="1">
      <alignment vertical="center" wrapText="1" readingOrder="1"/>
      <protection locked="0"/>
    </xf>
    <xf numFmtId="174" fontId="33" fillId="49" borderId="19" xfId="0" applyNumberFormat="1" applyFont="1" applyFill="1" applyBorder="1" applyAlignment="1">
      <alignment/>
    </xf>
    <xf numFmtId="174" fontId="33" fillId="51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35" fillId="20" borderId="19" xfId="0" applyNumberFormat="1" applyFont="1" applyFill="1" applyBorder="1" applyAlignment="1">
      <alignment/>
    </xf>
    <xf numFmtId="174" fontId="35" fillId="55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35" fillId="15" borderId="19" xfId="0" applyNumberFormat="1" applyFont="1" applyFill="1" applyBorder="1" applyAlignment="1">
      <alignment/>
    </xf>
    <xf numFmtId="174" fontId="35" fillId="52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88" fillId="0" borderId="0" xfId="88" applyFont="1">
      <alignment/>
      <protection/>
    </xf>
    <xf numFmtId="0" fontId="35" fillId="39" borderId="19" xfId="88" applyFont="1" applyFill="1" applyBorder="1" applyAlignment="1">
      <alignment horizontal="center"/>
      <protection/>
    </xf>
    <xf numFmtId="0" fontId="49" fillId="56" borderId="19" xfId="0" applyFont="1" applyFill="1" applyBorder="1" applyAlignment="1" applyProtection="1">
      <alignment vertical="center" wrapText="1" readingOrder="1"/>
      <protection locked="0"/>
    </xf>
    <xf numFmtId="174" fontId="35" fillId="39" borderId="19" xfId="0" applyNumberFormat="1" applyFont="1" applyFill="1" applyBorder="1" applyAlignment="1">
      <alignment/>
    </xf>
    <xf numFmtId="180" fontId="35" fillId="56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39" borderId="19" xfId="88" applyFont="1" applyFill="1" applyBorder="1">
      <alignment/>
      <protection/>
    </xf>
    <xf numFmtId="0" fontId="35" fillId="56" borderId="22" xfId="0" applyFont="1" applyFill="1" applyBorder="1" applyAlignment="1" applyProtection="1">
      <alignment vertical="center" wrapText="1" readingOrder="1"/>
      <protection locked="0"/>
    </xf>
    <xf numFmtId="174" fontId="35" fillId="56" borderId="19" xfId="0" applyNumberFormat="1" applyFont="1" applyFill="1" applyBorder="1" applyAlignment="1" applyProtection="1">
      <alignment horizontal="right" vertical="center" wrapText="1" readingOrder="1"/>
      <protection locked="0"/>
    </xf>
    <xf numFmtId="180" fontId="35" fillId="52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88" applyFont="1">
      <alignment/>
      <protection/>
    </xf>
    <xf numFmtId="0" fontId="33" fillId="51" borderId="19" xfId="0" applyFont="1" applyFill="1" applyBorder="1" applyAlignment="1" applyProtection="1">
      <alignment vertical="center" wrapText="1" readingOrder="1"/>
      <protection locked="0"/>
    </xf>
    <xf numFmtId="174" fontId="33" fillId="51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49" borderId="19" xfId="0" applyNumberFormat="1" applyFont="1" applyFill="1" applyBorder="1" applyAlignment="1">
      <alignment/>
    </xf>
    <xf numFmtId="180" fontId="33" fillId="51" borderId="19" xfId="88" applyNumberFormat="1" applyFont="1" applyFill="1" applyBorder="1" applyAlignment="1" applyProtection="1">
      <alignment vertical="top" wrapText="1" readingOrder="1"/>
      <protection locked="0"/>
    </xf>
    <xf numFmtId="180" fontId="35" fillId="52" borderId="19" xfId="88" applyNumberFormat="1" applyFont="1" applyFill="1" applyBorder="1" applyAlignment="1" applyProtection="1">
      <alignment vertical="top" wrapText="1" readingOrder="1"/>
      <protection locked="0"/>
    </xf>
    <xf numFmtId="180" fontId="35" fillId="53" borderId="19" xfId="88" applyNumberFormat="1" applyFont="1" applyFill="1" applyBorder="1" applyAlignment="1" applyProtection="1">
      <alignment vertical="top" wrapText="1" readingOrder="1"/>
      <protection locked="0"/>
    </xf>
    <xf numFmtId="0" fontId="33" fillId="51" borderId="20" xfId="0" applyFont="1" applyFill="1" applyBorder="1" applyAlignment="1" applyProtection="1">
      <alignment vertical="center" wrapText="1" readingOrder="1"/>
      <protection locked="0"/>
    </xf>
    <xf numFmtId="192" fontId="33" fillId="51" borderId="0" xfId="0" applyNumberFormat="1" applyFont="1" applyFill="1" applyAlignment="1" applyProtection="1">
      <alignment horizontal="right" vertical="center" wrapText="1" readingOrder="1"/>
      <protection locked="0"/>
    </xf>
    <xf numFmtId="192" fontId="33" fillId="51" borderId="19" xfId="0" applyNumberFormat="1" applyFont="1" applyFill="1" applyBorder="1" applyAlignment="1" applyProtection="1">
      <alignment horizontal="right" vertical="center" wrapText="1" readingOrder="1"/>
      <protection locked="0"/>
    </xf>
    <xf numFmtId="180" fontId="33" fillId="0" borderId="0" xfId="0" applyNumberFormat="1" applyFont="1" applyAlignment="1">
      <alignment/>
    </xf>
    <xf numFmtId="180" fontId="86" fillId="51" borderId="19" xfId="0" applyNumberFormat="1" applyFont="1" applyFill="1" applyBorder="1" applyAlignment="1" applyProtection="1">
      <alignment vertical="top" wrapText="1" readingOrder="1"/>
      <protection locked="0"/>
    </xf>
    <xf numFmtId="180" fontId="86" fillId="51" borderId="20" xfId="0" applyNumberFormat="1" applyFont="1" applyFill="1" applyBorder="1" applyAlignment="1" applyProtection="1">
      <alignment vertical="top" wrapText="1" readingOrder="1"/>
      <protection locked="0"/>
    </xf>
    <xf numFmtId="4" fontId="86" fillId="49" borderId="19" xfId="0" applyNumberFormat="1" applyFont="1" applyFill="1" applyBorder="1" applyAlignment="1">
      <alignment/>
    </xf>
    <xf numFmtId="0" fontId="33" fillId="57" borderId="19" xfId="0" applyFont="1" applyFill="1" applyBorder="1" applyAlignment="1" applyProtection="1">
      <alignment vertical="center" wrapText="1" readingOrder="1"/>
      <protection locked="0"/>
    </xf>
    <xf numFmtId="0" fontId="33" fillId="58" borderId="19" xfId="0" applyFont="1" applyFill="1" applyBorder="1" applyAlignment="1" applyProtection="1">
      <alignment vertical="center" wrapText="1" readingOrder="1"/>
      <protection locked="0"/>
    </xf>
    <xf numFmtId="174" fontId="35" fillId="51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58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57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0" fillId="0" borderId="19" xfId="0" applyNumberFormat="1" applyBorder="1" applyAlignment="1">
      <alignment/>
    </xf>
    <xf numFmtId="174" fontId="33" fillId="51" borderId="20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51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33" fillId="57" borderId="20" xfId="0" applyFont="1" applyFill="1" applyBorder="1" applyAlignment="1" applyProtection="1">
      <alignment vertical="center" wrapText="1" readingOrder="1"/>
      <protection locked="0"/>
    </xf>
    <xf numFmtId="0" fontId="83" fillId="0" borderId="0" xfId="0" applyFont="1" applyAlignment="1">
      <alignment/>
    </xf>
    <xf numFmtId="174" fontId="33" fillId="54" borderId="0" xfId="0" applyNumberFormat="1" applyFont="1" applyFill="1" applyAlignment="1">
      <alignment/>
    </xf>
    <xf numFmtId="4" fontId="32" fillId="0" borderId="20" xfId="91" applyNumberFormat="1" applyFont="1" applyBorder="1" applyAlignment="1" quotePrefix="1">
      <alignment horizontal="center" vertical="center" wrapText="1"/>
      <protection/>
    </xf>
    <xf numFmtId="0" fontId="33" fillId="15" borderId="19" xfId="88" applyFont="1" applyFill="1" applyBorder="1" applyAlignment="1">
      <alignment wrapText="1"/>
      <protection/>
    </xf>
    <xf numFmtId="4" fontId="35" fillId="15" borderId="19" xfId="0" applyNumberFormat="1" applyFont="1" applyFill="1" applyBorder="1" applyAlignment="1">
      <alignment horizontal="center" vertical="center" readingOrder="1"/>
    </xf>
    <xf numFmtId="174" fontId="33" fillId="51" borderId="19" xfId="0" applyNumberFormat="1" applyFont="1" applyFill="1" applyBorder="1" applyAlignment="1" applyProtection="1">
      <alignment horizontal="right" vertical="center" wrapText="1" readingOrder="1"/>
      <protection locked="0"/>
    </xf>
    <xf numFmtId="180" fontId="35" fillId="52" borderId="19" xfId="88" applyNumberFormat="1" applyFont="1" applyFill="1" applyBorder="1" applyAlignment="1" applyProtection="1">
      <alignment vertical="top" wrapText="1" readingOrder="1"/>
      <protection locked="0"/>
    </xf>
    <xf numFmtId="180" fontId="33" fillId="51" borderId="19" xfId="88" applyNumberFormat="1" applyFont="1" applyFill="1" applyBorder="1" applyAlignment="1" applyProtection="1">
      <alignment vertical="top" wrapText="1" readingOrder="1"/>
      <protection locked="0"/>
    </xf>
    <xf numFmtId="174" fontId="33" fillId="57" borderId="19" xfId="0" applyNumberFormat="1" applyFont="1" applyFill="1" applyBorder="1" applyAlignment="1" applyProtection="1">
      <alignment horizontal="right" vertical="center" wrapText="1" readingOrder="1"/>
      <protection locked="0"/>
    </xf>
    <xf numFmtId="4" fontId="31" fillId="49" borderId="19" xfId="0" applyNumberFormat="1" applyFont="1" applyFill="1" applyBorder="1" applyAlignment="1">
      <alignment horizontal="center" vertical="center"/>
    </xf>
    <xf numFmtId="4" fontId="31" fillId="49" borderId="19" xfId="0" applyNumberFormat="1" applyFont="1" applyFill="1" applyBorder="1" applyAlignment="1">
      <alignment horizontal="center" vertical="center"/>
    </xf>
    <xf numFmtId="4" fontId="31" fillId="49" borderId="19" xfId="0" applyNumberFormat="1" applyFont="1" applyFill="1" applyBorder="1" applyAlignment="1">
      <alignment horizontal="center"/>
    </xf>
    <xf numFmtId="4" fontId="40" fillId="49" borderId="19" xfId="0" applyNumberFormat="1" applyFont="1" applyFill="1" applyBorder="1" applyAlignment="1">
      <alignment horizontal="center"/>
    </xf>
    <xf numFmtId="174" fontId="28" fillId="15" borderId="19" xfId="0" applyNumberFormat="1" applyFont="1" applyFill="1" applyBorder="1" applyAlignment="1">
      <alignment vertical="center"/>
    </xf>
    <xf numFmtId="174" fontId="31" fillId="0" borderId="19" xfId="0" applyNumberFormat="1" applyFont="1" applyBorder="1" applyAlignment="1">
      <alignment vertical="center"/>
    </xf>
    <xf numFmtId="174" fontId="40" fillId="0" borderId="19" xfId="0" applyNumberFormat="1" applyFont="1" applyBorder="1" applyAlignment="1">
      <alignment horizontal="right" vertical="center"/>
    </xf>
    <xf numFmtId="174" fontId="40" fillId="0" borderId="19" xfId="0" applyNumberFormat="1" applyFont="1" applyBorder="1" applyAlignment="1">
      <alignment horizontal="center"/>
    </xf>
    <xf numFmtId="174" fontId="40" fillId="18" borderId="19" xfId="0" applyNumberFormat="1" applyFont="1" applyFill="1" applyBorder="1" applyAlignment="1">
      <alignment horizontal="center"/>
    </xf>
    <xf numFmtId="174" fontId="42" fillId="18" borderId="19" xfId="0" applyNumberFormat="1" applyFont="1" applyFill="1" applyBorder="1" applyAlignment="1">
      <alignment horizontal="center"/>
    </xf>
    <xf numFmtId="174" fontId="31" fillId="0" borderId="19" xfId="0" applyNumberFormat="1" applyFont="1" applyBorder="1" applyAlignment="1">
      <alignment horizontal="right" vertical="center"/>
    </xf>
    <xf numFmtId="49" fontId="31" fillId="15" borderId="19" xfId="0" applyNumberFormat="1" applyFont="1" applyFill="1" applyBorder="1" applyAlignment="1">
      <alignment vertical="center"/>
    </xf>
    <xf numFmtId="174" fontId="31" fillId="15" borderId="19" xfId="0" applyNumberFormat="1" applyFont="1" applyFill="1" applyBorder="1" applyAlignment="1">
      <alignment vertical="center"/>
    </xf>
    <xf numFmtId="174" fontId="35" fillId="15" borderId="19" xfId="0" applyNumberFormat="1" applyFont="1" applyFill="1" applyBorder="1" applyAlignment="1">
      <alignment horizontal="left" vertical="center"/>
    </xf>
    <xf numFmtId="174" fontId="31" fillId="0" borderId="19" xfId="0" applyNumberFormat="1" applyFont="1" applyBorder="1" applyAlignment="1">
      <alignment horizontal="left" vertical="center"/>
    </xf>
    <xf numFmtId="174" fontId="43" fillId="0" borderId="19" xfId="0" applyNumberFormat="1" applyFont="1" applyBorder="1" applyAlignment="1">
      <alignment horizontal="right" vertical="center"/>
    </xf>
    <xf numFmtId="4" fontId="39" fillId="15" borderId="19" xfId="0" applyNumberFormat="1" applyFont="1" applyFill="1" applyBorder="1" applyAlignment="1" quotePrefix="1">
      <alignment horizontal="center" vertical="center" wrapText="1"/>
    </xf>
    <xf numFmtId="4" fontId="39" fillId="18" borderId="19" xfId="0" applyNumberFormat="1" applyFont="1" applyFill="1" applyBorder="1" applyAlignment="1" quotePrefix="1">
      <alignment horizontal="center" vertical="center" wrapText="1"/>
    </xf>
    <xf numFmtId="4" fontId="33" fillId="49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32" fillId="0" borderId="19" xfId="91" applyFont="1" applyBorder="1" applyAlignment="1" quotePrefix="1">
      <alignment horizontal="center" wrapText="1"/>
      <protection/>
    </xf>
    <xf numFmtId="4" fontId="23" fillId="0" borderId="0" xfId="0" applyNumberFormat="1" applyFont="1" applyBorder="1" applyAlignment="1">
      <alignment/>
    </xf>
    <xf numFmtId="4" fontId="30" fillId="0" borderId="19" xfId="91" applyNumberFormat="1" applyFont="1" applyBorder="1" applyAlignment="1" quotePrefix="1">
      <alignment horizontal="center" vertical="center" wrapText="1"/>
      <protection/>
    </xf>
    <xf numFmtId="4" fontId="25" fillId="0" borderId="19" xfId="91" applyNumberFormat="1" applyFont="1" applyFill="1" applyBorder="1" applyAlignment="1" applyProtection="1">
      <alignment horizontal="center" vertical="center" wrapText="1"/>
      <protection/>
    </xf>
    <xf numFmtId="0" fontId="33" fillId="57" borderId="19" xfId="0" applyFont="1" applyFill="1" applyBorder="1" applyAlignment="1" applyProtection="1">
      <alignment vertical="center" wrapText="1" readingOrder="1"/>
      <protection locked="0"/>
    </xf>
    <xf numFmtId="174" fontId="33" fillId="57" borderId="19" xfId="0" applyNumberFormat="1" applyFont="1" applyFill="1" applyBorder="1" applyAlignment="1" applyProtection="1">
      <alignment horizontal="right" vertical="center" wrapText="1" readingOrder="1"/>
      <protection locked="0"/>
    </xf>
    <xf numFmtId="4" fontId="48" fillId="0" borderId="19" xfId="0" applyNumberFormat="1" applyFont="1" applyBorder="1" applyAlignment="1" quotePrefix="1">
      <alignment horizontal="center" vertical="center" wrapText="1"/>
    </xf>
    <xf numFmtId="3" fontId="48" fillId="0" borderId="19" xfId="0" applyNumberFormat="1" applyFont="1" applyBorder="1" applyAlignment="1" quotePrefix="1">
      <alignment horizontal="center" vertical="center" wrapText="1"/>
    </xf>
    <xf numFmtId="0" fontId="83" fillId="49" borderId="0" xfId="0" applyFont="1" applyFill="1" applyAlignment="1">
      <alignment/>
    </xf>
    <xf numFmtId="4" fontId="31" fillId="49" borderId="19" xfId="0" applyNumberFormat="1" applyFont="1" applyFill="1" applyBorder="1" applyAlignment="1">
      <alignment horizontal="center"/>
    </xf>
    <xf numFmtId="49" fontId="31" fillId="0" borderId="19" xfId="0" applyNumberFormat="1" applyFont="1" applyFill="1" applyBorder="1" applyAlignment="1">
      <alignment vertical="center"/>
    </xf>
    <xf numFmtId="4" fontId="0" fillId="0" borderId="19" xfId="0" applyNumberFormat="1" applyBorder="1" applyAlignment="1">
      <alignment/>
    </xf>
    <xf numFmtId="174" fontId="31" fillId="49" borderId="19" xfId="0" applyNumberFormat="1" applyFont="1" applyFill="1" applyBorder="1" applyAlignment="1">
      <alignment horizontal="center" vertical="center"/>
    </xf>
    <xf numFmtId="174" fontId="0" fillId="0" borderId="19" xfId="0" applyNumberFormat="1" applyFont="1" applyBorder="1" applyAlignment="1">
      <alignment/>
    </xf>
    <xf numFmtId="174" fontId="0" fillId="0" borderId="19" xfId="88" applyNumberFormat="1" applyFont="1" applyFill="1" applyBorder="1" applyAlignment="1">
      <alignment horizontal="center"/>
      <protection/>
    </xf>
    <xf numFmtId="180" fontId="33" fillId="59" borderId="19" xfId="88" applyNumberFormat="1" applyFont="1" applyFill="1" applyBorder="1" applyAlignment="1" applyProtection="1">
      <alignment vertical="top" wrapText="1" readingOrder="1"/>
      <protection locked="0"/>
    </xf>
    <xf numFmtId="4" fontId="33" fillId="23" borderId="19" xfId="88" applyNumberFormat="1" applyFont="1" applyFill="1" applyBorder="1">
      <alignment/>
      <protection/>
    </xf>
    <xf numFmtId="0" fontId="89" fillId="0" borderId="0" xfId="0" applyFont="1" applyAlignment="1">
      <alignment horizontal="left" wrapText="1" indent="1"/>
    </xf>
    <xf numFmtId="0" fontId="90" fillId="0" borderId="0" xfId="0" applyFont="1" applyAlignment="1">
      <alignment horizontal="left" wrapText="1" indent="1"/>
    </xf>
    <xf numFmtId="0" fontId="22" fillId="54" borderId="0" xfId="0" applyFont="1" applyFill="1" applyBorder="1" applyAlignment="1">
      <alignment horizontal="center" vertical="center" wrapText="1"/>
    </xf>
    <xf numFmtId="0" fontId="24" fillId="20" borderId="0" xfId="91" applyNumberFormat="1" applyFont="1" applyFill="1" applyBorder="1" applyAlignment="1" applyProtection="1">
      <alignment horizontal="center" vertical="center" wrapText="1"/>
      <protection/>
    </xf>
    <xf numFmtId="0" fontId="24" fillId="0" borderId="0" xfId="91" applyNumberFormat="1" applyFont="1" applyFill="1" applyBorder="1" applyAlignment="1" applyProtection="1">
      <alignment horizontal="center" vertical="center"/>
      <protection/>
    </xf>
    <xf numFmtId="0" fontId="24" fillId="0" borderId="0" xfId="91" applyNumberFormat="1" applyFont="1" applyFill="1" applyBorder="1" applyAlignment="1" applyProtection="1" quotePrefix="1">
      <alignment horizontal="center" vertical="center"/>
      <protection/>
    </xf>
    <xf numFmtId="0" fontId="47" fillId="15" borderId="0" xfId="88" applyFont="1" applyFill="1" applyBorder="1" applyAlignment="1">
      <alignment horizontal="center"/>
      <protection/>
    </xf>
    <xf numFmtId="0" fontId="0" fillId="0" borderId="0" xfId="88" applyFont="1" applyFill="1" applyBorder="1" applyAlignment="1">
      <alignment horizontal="left"/>
      <protection/>
    </xf>
    <xf numFmtId="0" fontId="3" fillId="54" borderId="0" xfId="88" applyFont="1" applyFill="1" applyBorder="1" applyAlignment="1">
      <alignment horizontal="center"/>
      <protection/>
    </xf>
    <xf numFmtId="0" fontId="36" fillId="20" borderId="0" xfId="88" applyFont="1" applyFill="1" applyBorder="1" applyAlignment="1">
      <alignment horizontal="center" vertical="center"/>
      <protection/>
    </xf>
    <xf numFmtId="0" fontId="0" fillId="0" borderId="0" xfId="88" applyFont="1" applyFill="1" applyBorder="1" applyAlignment="1">
      <alignment horizontal="left"/>
      <protection/>
    </xf>
    <xf numFmtId="180" fontId="35" fillId="55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20" borderId="19" xfId="0" applyFont="1" applyFill="1" applyBorder="1" applyAlignment="1">
      <alignment/>
    </xf>
    <xf numFmtId="180" fontId="35" fillId="51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49" borderId="19" xfId="0" applyFont="1" applyFill="1" applyBorder="1" applyAlignment="1">
      <alignment/>
    </xf>
    <xf numFmtId="0" fontId="35" fillId="52" borderId="20" xfId="0" applyFont="1" applyFill="1" applyBorder="1" applyAlignment="1" applyProtection="1">
      <alignment horizontal="left" vertical="center" wrapText="1" readingOrder="1"/>
      <protection locked="0"/>
    </xf>
    <xf numFmtId="0" fontId="35" fillId="52" borderId="21" xfId="0" applyFont="1" applyFill="1" applyBorder="1" applyAlignment="1" applyProtection="1">
      <alignment horizontal="left" vertical="center" wrapText="1" readingOrder="1"/>
      <protection locked="0"/>
    </xf>
    <xf numFmtId="0" fontId="35" fillId="52" borderId="22" xfId="0" applyFont="1" applyFill="1" applyBorder="1" applyAlignment="1" applyProtection="1">
      <alignment horizontal="left" vertical="center" wrapText="1" readingOrder="1"/>
      <protection locked="0"/>
    </xf>
    <xf numFmtId="0" fontId="35" fillId="52" borderId="20" xfId="0" applyFont="1" applyFill="1" applyBorder="1" applyAlignment="1" applyProtection="1">
      <alignment horizontal="center" vertical="center" wrapText="1" readingOrder="1"/>
      <protection locked="0"/>
    </xf>
    <xf numFmtId="0" fontId="35" fillId="52" borderId="21" xfId="0" applyFont="1" applyFill="1" applyBorder="1" applyAlignment="1" applyProtection="1">
      <alignment horizontal="center" vertical="center" wrapText="1" readingOrder="1"/>
      <protection locked="0"/>
    </xf>
    <xf numFmtId="0" fontId="35" fillId="52" borderId="22" xfId="0" applyFont="1" applyFill="1" applyBorder="1" applyAlignment="1" applyProtection="1">
      <alignment horizontal="center" vertical="center" wrapText="1" readingOrder="1"/>
      <protection locked="0"/>
    </xf>
    <xf numFmtId="174" fontId="35" fillId="52" borderId="20" xfId="0" applyNumberFormat="1" applyFont="1" applyFill="1" applyBorder="1" applyAlignment="1" applyProtection="1">
      <alignment horizontal="center" vertical="center" wrapText="1" readingOrder="1"/>
      <protection locked="0"/>
    </xf>
    <xf numFmtId="174" fontId="35" fillId="52" borderId="21" xfId="0" applyNumberFormat="1" applyFont="1" applyFill="1" applyBorder="1" applyAlignment="1" applyProtection="1">
      <alignment horizontal="center" vertical="center" wrapText="1" readingOrder="1"/>
      <protection locked="0"/>
    </xf>
    <xf numFmtId="174" fontId="35" fillId="52" borderId="22" xfId="0" applyNumberFormat="1" applyFont="1" applyFill="1" applyBorder="1" applyAlignment="1" applyProtection="1">
      <alignment horizontal="center" vertical="center" wrapText="1" readingOrder="1"/>
      <protection locked="0"/>
    </xf>
    <xf numFmtId="180" fontId="35" fillId="52" borderId="20" xfId="0" applyNumberFormat="1" applyFont="1" applyFill="1" applyBorder="1" applyAlignment="1" applyProtection="1">
      <alignment horizontal="center" vertical="center" wrapText="1" readingOrder="1"/>
      <protection locked="0"/>
    </xf>
    <xf numFmtId="180" fontId="35" fillId="52" borderId="22" xfId="0" applyNumberFormat="1" applyFont="1" applyFill="1" applyBorder="1" applyAlignment="1" applyProtection="1">
      <alignment horizontal="center" vertical="center" wrapText="1" readingOrder="1"/>
      <protection locked="0"/>
    </xf>
    <xf numFmtId="174" fontId="33" fillId="51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49" borderId="19" xfId="0" applyNumberFormat="1" applyFont="1" applyFill="1" applyBorder="1" applyAlignment="1">
      <alignment/>
    </xf>
    <xf numFmtId="0" fontId="33" fillId="51" borderId="19" xfId="0" applyFont="1" applyFill="1" applyBorder="1" applyAlignment="1" applyProtection="1">
      <alignment vertical="center" wrapText="1" readingOrder="1"/>
      <protection locked="0"/>
    </xf>
    <xf numFmtId="0" fontId="33" fillId="49" borderId="19" xfId="0" applyFont="1" applyFill="1" applyBorder="1" applyAlignment="1">
      <alignment/>
    </xf>
    <xf numFmtId="0" fontId="22" fillId="28" borderId="24" xfId="88" applyFont="1" applyFill="1" applyBorder="1" applyAlignment="1">
      <alignment horizontal="center"/>
      <protection/>
    </xf>
    <xf numFmtId="0" fontId="22" fillId="28" borderId="0" xfId="88" applyFont="1" applyFill="1" applyBorder="1" applyAlignment="1">
      <alignment horizontal="center"/>
      <protection/>
    </xf>
    <xf numFmtId="0" fontId="38" fillId="28" borderId="24" xfId="88" applyFont="1" applyFill="1" applyBorder="1" applyAlignment="1" applyProtection="1">
      <alignment horizontal="center" vertical="top" wrapText="1" readingOrder="1"/>
      <protection locked="0"/>
    </xf>
    <xf numFmtId="0" fontId="38" fillId="28" borderId="0" xfId="88" applyFont="1" applyFill="1" applyBorder="1" applyAlignment="1" applyProtection="1">
      <alignment horizontal="center" vertical="top" wrapText="1" readingOrder="1"/>
      <protection locked="0"/>
    </xf>
    <xf numFmtId="174" fontId="35" fillId="55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35" fillId="20" borderId="19" xfId="0" applyNumberFormat="1" applyFont="1" applyFill="1" applyBorder="1" applyAlignment="1">
      <alignment/>
    </xf>
    <xf numFmtId="180" fontId="35" fillId="51" borderId="20" xfId="0" applyNumberFormat="1" applyFont="1" applyFill="1" applyBorder="1" applyAlignment="1" applyProtection="1">
      <alignment horizontal="left" vertical="center" wrapText="1" readingOrder="1"/>
      <protection locked="0"/>
    </xf>
    <xf numFmtId="180" fontId="35" fillId="51" borderId="22" xfId="0" applyNumberFormat="1" applyFont="1" applyFill="1" applyBorder="1" applyAlignment="1" applyProtection="1">
      <alignment horizontal="left" vertical="center" wrapText="1" readingOrder="1"/>
      <protection locked="0"/>
    </xf>
    <xf numFmtId="180" fontId="35" fillId="51" borderId="20" xfId="0" applyNumberFormat="1" applyFont="1" applyFill="1" applyBorder="1" applyAlignment="1" applyProtection="1">
      <alignment horizontal="center" vertical="center" wrapText="1" readingOrder="1"/>
      <protection locked="0"/>
    </xf>
    <xf numFmtId="180" fontId="35" fillId="51" borderId="22" xfId="0" applyNumberFormat="1" applyFont="1" applyFill="1" applyBorder="1" applyAlignment="1" applyProtection="1">
      <alignment horizontal="center" vertical="center" wrapText="1" readingOrder="1"/>
      <protection locked="0"/>
    </xf>
    <xf numFmtId="180" fontId="35" fillId="56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39" borderId="19" xfId="0" applyFont="1" applyFill="1" applyBorder="1" applyAlignment="1">
      <alignment/>
    </xf>
    <xf numFmtId="0" fontId="39" fillId="50" borderId="19" xfId="0" applyFont="1" applyFill="1" applyBorder="1" applyAlignment="1" applyProtection="1">
      <alignment horizontal="center" vertical="center" wrapText="1" readingOrder="1"/>
      <protection locked="0"/>
    </xf>
    <xf numFmtId="0" fontId="44" fillId="51" borderId="19" xfId="0" applyFont="1" applyFill="1" applyBorder="1" applyAlignment="1" applyProtection="1">
      <alignment horizontal="center" vertical="center" wrapText="1" readingOrder="1"/>
      <protection locked="0"/>
    </xf>
    <xf numFmtId="180" fontId="35" fillId="52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15" borderId="19" xfId="0" applyFont="1" applyFill="1" applyBorder="1" applyAlignment="1">
      <alignment horizontal="center" vertical="center" readingOrder="1"/>
    </xf>
    <xf numFmtId="180" fontId="23" fillId="52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23" fillId="15" borderId="19" xfId="0" applyFont="1" applyFill="1" applyBorder="1" applyAlignment="1">
      <alignment/>
    </xf>
    <xf numFmtId="0" fontId="36" fillId="52" borderId="19" xfId="0" applyFont="1" applyFill="1" applyBorder="1" applyAlignment="1" applyProtection="1">
      <alignment horizontal="center" vertical="center" wrapText="1" readingOrder="1"/>
      <protection locked="0"/>
    </xf>
    <xf numFmtId="0" fontId="36" fillId="15" borderId="19" xfId="0" applyFont="1" applyFill="1" applyBorder="1" applyAlignment="1">
      <alignment horizontal="center" readingOrder="1"/>
    </xf>
    <xf numFmtId="0" fontId="35" fillId="56" borderId="19" xfId="0" applyFont="1" applyFill="1" applyBorder="1" applyAlignment="1" applyProtection="1">
      <alignment vertical="center" wrapText="1" readingOrder="1"/>
      <protection locked="0"/>
    </xf>
    <xf numFmtId="0" fontId="35" fillId="55" borderId="19" xfId="0" applyFont="1" applyFill="1" applyBorder="1" applyAlignment="1" applyProtection="1">
      <alignment vertical="center" wrapText="1" readingOrder="1"/>
      <protection locked="0"/>
    </xf>
    <xf numFmtId="0" fontId="49" fillId="51" borderId="19" xfId="0" applyFont="1" applyFill="1" applyBorder="1" applyAlignment="1" applyProtection="1">
      <alignment vertical="center" wrapText="1" readingOrder="1"/>
      <protection locked="0"/>
    </xf>
    <xf numFmtId="0" fontId="33" fillId="51" borderId="20" xfId="0" applyFont="1" applyFill="1" applyBorder="1" applyAlignment="1" applyProtection="1">
      <alignment horizontal="left" vertical="center" wrapText="1" readingOrder="1"/>
      <protection locked="0"/>
    </xf>
    <xf numFmtId="0" fontId="33" fillId="51" borderId="21" xfId="0" applyFont="1" applyFill="1" applyBorder="1" applyAlignment="1" applyProtection="1">
      <alignment horizontal="left" vertical="center" wrapText="1" readingOrder="1"/>
      <protection locked="0"/>
    </xf>
    <xf numFmtId="0" fontId="33" fillId="51" borderId="22" xfId="0" applyFont="1" applyFill="1" applyBorder="1" applyAlignment="1" applyProtection="1">
      <alignment horizontal="left" vertical="center" wrapText="1" readingOrder="1"/>
      <protection locked="0"/>
    </xf>
    <xf numFmtId="174" fontId="35" fillId="56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35" fillId="39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3" fillId="18" borderId="19" xfId="0" applyFont="1" applyFill="1" applyBorder="1" applyAlignment="1">
      <alignment horizontal="center"/>
    </xf>
    <xf numFmtId="0" fontId="42" fillId="18" borderId="19" xfId="0" applyFont="1" applyFill="1" applyBorder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3" fontId="40" fillId="18" borderId="19" xfId="0" applyNumberFormat="1" applyFont="1" applyFill="1" applyBorder="1" applyAlignment="1">
      <alignment horizontal="center"/>
    </xf>
    <xf numFmtId="3" fontId="41" fillId="20" borderId="19" xfId="0" applyNumberFormat="1" applyFont="1" applyFill="1" applyBorder="1" applyAlignment="1">
      <alignment horizontal="center" vertical="center"/>
    </xf>
    <xf numFmtId="49" fontId="40" fillId="0" borderId="19" xfId="0" applyNumberFormat="1" applyFont="1" applyBorder="1" applyAlignment="1">
      <alignment horizontal="right" vertical="center"/>
    </xf>
    <xf numFmtId="3" fontId="35" fillId="0" borderId="19" xfId="0" applyNumberFormat="1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 quotePrefix="1">
      <alignment horizontal="center" vertical="center" wrapText="1"/>
    </xf>
    <xf numFmtId="0" fontId="39" fillId="0" borderId="19" xfId="0" applyNumberFormat="1" applyFont="1" applyBorder="1" applyAlignment="1" quotePrefix="1">
      <alignment horizontal="center" vertical="center" wrapText="1"/>
    </xf>
    <xf numFmtId="4" fontId="35" fillId="0" borderId="19" xfId="0" applyNumberFormat="1" applyFont="1" applyBorder="1" applyAlignment="1" quotePrefix="1">
      <alignment horizontal="center" vertical="center" wrapText="1"/>
    </xf>
    <xf numFmtId="4" fontId="35" fillId="0" borderId="25" xfId="0" applyNumberFormat="1" applyFont="1" applyBorder="1" applyAlignment="1" quotePrefix="1">
      <alignment horizontal="center" vertical="center" wrapText="1"/>
    </xf>
    <xf numFmtId="4" fontId="35" fillId="0" borderId="26" xfId="0" applyNumberFormat="1" applyFont="1" applyBorder="1" applyAlignment="1" quotePrefix="1">
      <alignment horizontal="center" vertical="center" wrapText="1"/>
    </xf>
    <xf numFmtId="3" fontId="35" fillId="0" borderId="25" xfId="0" applyNumberFormat="1" applyFont="1" applyBorder="1" applyAlignment="1">
      <alignment horizontal="center" vertical="center" wrapText="1"/>
    </xf>
    <xf numFmtId="3" fontId="35" fillId="0" borderId="26" xfId="0" applyNumberFormat="1" applyFont="1" applyBorder="1" applyAlignment="1">
      <alignment horizontal="center" vertical="center" wrapText="1"/>
    </xf>
    <xf numFmtId="0" fontId="33" fillId="51" borderId="20" xfId="88" applyFont="1" applyFill="1" applyBorder="1" applyAlignment="1" applyProtection="1">
      <alignment vertical="top" wrapText="1" readingOrder="1"/>
      <protection locked="0"/>
    </xf>
    <xf numFmtId="0" fontId="33" fillId="51" borderId="21" xfId="88" applyFont="1" applyFill="1" applyBorder="1" applyAlignment="1" applyProtection="1">
      <alignment vertical="top" wrapText="1" readingOrder="1"/>
      <protection locked="0"/>
    </xf>
    <xf numFmtId="0" fontId="33" fillId="51" borderId="22" xfId="88" applyFont="1" applyFill="1" applyBorder="1" applyAlignment="1" applyProtection="1">
      <alignment vertical="top" wrapText="1" readingOrder="1"/>
      <protection locked="0"/>
    </xf>
    <xf numFmtId="180" fontId="33" fillId="51" borderId="20" xfId="88" applyNumberFormat="1" applyFont="1" applyFill="1" applyBorder="1" applyAlignment="1" applyProtection="1">
      <alignment vertical="top" wrapText="1" readingOrder="1"/>
      <protection locked="0"/>
    </xf>
    <xf numFmtId="180" fontId="33" fillId="51" borderId="21" xfId="88" applyNumberFormat="1" applyFont="1" applyFill="1" applyBorder="1" applyAlignment="1" applyProtection="1">
      <alignment vertical="top" wrapText="1" readingOrder="1"/>
      <protection locked="0"/>
    </xf>
    <xf numFmtId="180" fontId="33" fillId="51" borderId="22" xfId="88" applyNumberFormat="1" applyFont="1" applyFill="1" applyBorder="1" applyAlignment="1" applyProtection="1">
      <alignment vertical="top" wrapText="1" readingOrder="1"/>
      <protection locked="0"/>
    </xf>
    <xf numFmtId="0" fontId="50" fillId="54" borderId="27" xfId="88" applyFont="1" applyFill="1" applyBorder="1" applyAlignment="1" applyProtection="1">
      <alignment horizontal="left" vertical="top" wrapText="1" readingOrder="1"/>
      <protection locked="0"/>
    </xf>
    <xf numFmtId="0" fontId="37" fillId="54" borderId="28" xfId="88" applyFont="1" applyFill="1" applyBorder="1" applyAlignment="1" applyProtection="1">
      <alignment horizontal="left" vertical="top" wrapText="1" readingOrder="1"/>
      <protection locked="0"/>
    </xf>
    <xf numFmtId="0" fontId="33" fillId="51" borderId="19" xfId="88" applyFont="1" applyFill="1" applyBorder="1" applyAlignment="1" applyProtection="1">
      <alignment vertical="top" wrapText="1" readingOrder="1"/>
      <protection locked="0"/>
    </xf>
    <xf numFmtId="0" fontId="33" fillId="49" borderId="19" xfId="88" applyFont="1" applyFill="1" applyBorder="1">
      <alignment/>
      <protection/>
    </xf>
    <xf numFmtId="180" fontId="33" fillId="51" borderId="20" xfId="88" applyNumberFormat="1" applyFont="1" applyFill="1" applyBorder="1" applyAlignment="1" applyProtection="1">
      <alignment horizontal="right" vertical="top" wrapText="1" readingOrder="1"/>
      <protection locked="0"/>
    </xf>
    <xf numFmtId="180" fontId="33" fillId="51" borderId="21" xfId="88" applyNumberFormat="1" applyFont="1" applyFill="1" applyBorder="1" applyAlignment="1" applyProtection="1">
      <alignment horizontal="right" vertical="top" wrapText="1" readingOrder="1"/>
      <protection locked="0"/>
    </xf>
    <xf numFmtId="180" fontId="33" fillId="51" borderId="22" xfId="88" applyNumberFormat="1" applyFont="1" applyFill="1" applyBorder="1" applyAlignment="1" applyProtection="1">
      <alignment horizontal="right" vertical="top" wrapText="1" readingOrder="1"/>
      <protection locked="0"/>
    </xf>
    <xf numFmtId="0" fontId="35" fillId="52" borderId="20" xfId="88" applyFont="1" applyFill="1" applyBorder="1" applyAlignment="1" applyProtection="1">
      <alignment vertical="top" wrapText="1" readingOrder="1"/>
      <protection locked="0"/>
    </xf>
    <xf numFmtId="0" fontId="35" fillId="52" borderId="21" xfId="88" applyFont="1" applyFill="1" applyBorder="1" applyAlignment="1" applyProtection="1">
      <alignment vertical="top" wrapText="1" readingOrder="1"/>
      <protection locked="0"/>
    </xf>
    <xf numFmtId="0" fontId="35" fillId="52" borderId="22" xfId="88" applyFont="1" applyFill="1" applyBorder="1" applyAlignment="1" applyProtection="1">
      <alignment vertical="top" wrapText="1" readingOrder="1"/>
      <protection locked="0"/>
    </xf>
    <xf numFmtId="180" fontId="35" fillId="52" borderId="20" xfId="88" applyNumberFormat="1" applyFont="1" applyFill="1" applyBorder="1" applyAlignment="1" applyProtection="1">
      <alignment vertical="top" wrapText="1" readingOrder="1"/>
      <protection locked="0"/>
    </xf>
    <xf numFmtId="180" fontId="35" fillId="52" borderId="21" xfId="88" applyNumberFormat="1" applyFont="1" applyFill="1" applyBorder="1" applyAlignment="1" applyProtection="1">
      <alignment vertical="top" wrapText="1" readingOrder="1"/>
      <protection locked="0"/>
    </xf>
    <xf numFmtId="180" fontId="35" fillId="52" borderId="22" xfId="88" applyNumberFormat="1" applyFont="1" applyFill="1" applyBorder="1" applyAlignment="1" applyProtection="1">
      <alignment vertical="top" wrapText="1" readingOrder="1"/>
      <protection locked="0"/>
    </xf>
    <xf numFmtId="0" fontId="32" fillId="0" borderId="19" xfId="88" applyFont="1" applyBorder="1" applyAlignment="1" applyProtection="1">
      <alignment horizontal="right" vertical="top" wrapText="1" readingOrder="1"/>
      <protection locked="0"/>
    </xf>
    <xf numFmtId="0" fontId="35" fillId="0" borderId="19" xfId="88" applyFont="1" applyBorder="1" applyAlignment="1" applyProtection="1">
      <alignment vertical="top" wrapText="1"/>
      <protection locked="0"/>
    </xf>
    <xf numFmtId="0" fontId="35" fillId="53" borderId="20" xfId="88" applyFont="1" applyFill="1" applyBorder="1" applyAlignment="1" applyProtection="1">
      <alignment vertical="top" wrapText="1" readingOrder="1"/>
      <protection locked="0"/>
    </xf>
    <xf numFmtId="0" fontId="35" fillId="53" borderId="21" xfId="88" applyFont="1" applyFill="1" applyBorder="1" applyAlignment="1" applyProtection="1">
      <alignment vertical="top" wrapText="1" readingOrder="1"/>
      <protection locked="0"/>
    </xf>
    <xf numFmtId="0" fontId="35" fillId="53" borderId="22" xfId="88" applyFont="1" applyFill="1" applyBorder="1" applyAlignment="1" applyProtection="1">
      <alignment vertical="top" wrapText="1" readingOrder="1"/>
      <protection locked="0"/>
    </xf>
    <xf numFmtId="180" fontId="35" fillId="53" borderId="20" xfId="88" applyNumberFormat="1" applyFont="1" applyFill="1" applyBorder="1" applyAlignment="1" applyProtection="1">
      <alignment vertical="top" wrapText="1" readingOrder="1"/>
      <protection locked="0"/>
    </xf>
    <xf numFmtId="180" fontId="35" fillId="53" borderId="21" xfId="88" applyNumberFormat="1" applyFont="1" applyFill="1" applyBorder="1" applyAlignment="1" applyProtection="1">
      <alignment vertical="top" wrapText="1" readingOrder="1"/>
      <protection locked="0"/>
    </xf>
    <xf numFmtId="180" fontId="35" fillId="53" borderId="22" xfId="88" applyNumberFormat="1" applyFont="1" applyFill="1" applyBorder="1" applyAlignment="1" applyProtection="1">
      <alignment vertical="top" wrapText="1" readingOrder="1"/>
      <protection locked="0"/>
    </xf>
    <xf numFmtId="174" fontId="35" fillId="52" borderId="20" xfId="88" applyNumberFormat="1" applyFont="1" applyFill="1" applyBorder="1" applyAlignment="1" applyProtection="1">
      <alignment horizontal="right" vertical="top" wrapText="1" readingOrder="1"/>
      <protection locked="0"/>
    </xf>
    <xf numFmtId="174" fontId="35" fillId="52" borderId="21" xfId="88" applyNumberFormat="1" applyFont="1" applyFill="1" applyBorder="1" applyAlignment="1" applyProtection="1">
      <alignment horizontal="right" vertical="top" wrapText="1" readingOrder="1"/>
      <protection locked="0"/>
    </xf>
    <xf numFmtId="174" fontId="35" fillId="52" borderId="22" xfId="88" applyNumberFormat="1" applyFont="1" applyFill="1" applyBorder="1" applyAlignment="1" applyProtection="1">
      <alignment horizontal="right" vertical="top" wrapText="1" readingOrder="1"/>
      <protection locked="0"/>
    </xf>
    <xf numFmtId="0" fontId="35" fillId="52" borderId="19" xfId="88" applyFont="1" applyFill="1" applyBorder="1" applyAlignment="1" applyProtection="1">
      <alignment vertical="top" wrapText="1" readingOrder="1"/>
      <protection locked="0"/>
    </xf>
    <xf numFmtId="0" fontId="35" fillId="15" borderId="19" xfId="88" applyFont="1" applyFill="1" applyBorder="1">
      <alignment/>
      <protection/>
    </xf>
    <xf numFmtId="0" fontId="35" fillId="49" borderId="19" xfId="88" applyFont="1" applyFill="1" applyBorder="1" applyAlignment="1" applyProtection="1">
      <alignment horizontal="right" vertical="top" wrapText="1" readingOrder="1"/>
      <protection locked="0"/>
    </xf>
    <xf numFmtId="0" fontId="35" fillId="49" borderId="19" xfId="88" applyFont="1" applyFill="1" applyBorder="1" applyAlignment="1" applyProtection="1">
      <alignment vertical="top" wrapText="1"/>
      <protection locked="0"/>
    </xf>
    <xf numFmtId="0" fontId="35" fillId="49" borderId="20" xfId="88" applyFont="1" applyFill="1" applyBorder="1" applyAlignment="1" applyProtection="1">
      <alignment horizontal="center" vertical="top" wrapText="1" readingOrder="1"/>
      <protection locked="0"/>
    </xf>
    <xf numFmtId="0" fontId="35" fillId="49" borderId="21" xfId="88" applyFont="1" applyFill="1" applyBorder="1" applyAlignment="1" applyProtection="1">
      <alignment horizontal="center" vertical="top" wrapText="1" readingOrder="1"/>
      <protection locked="0"/>
    </xf>
    <xf numFmtId="0" fontId="35" fillId="49" borderId="22" xfId="88" applyFont="1" applyFill="1" applyBorder="1" applyAlignment="1" applyProtection="1">
      <alignment horizontal="center" vertical="top" wrapText="1" readingOrder="1"/>
      <protection locked="0"/>
    </xf>
    <xf numFmtId="180" fontId="35" fillId="52" borderId="19" xfId="88" applyNumberFormat="1" applyFont="1" applyFill="1" applyBorder="1" applyAlignment="1" applyProtection="1">
      <alignment vertical="top" wrapText="1" readingOrder="1"/>
      <protection locked="0"/>
    </xf>
    <xf numFmtId="180" fontId="33" fillId="51" borderId="19" xfId="88" applyNumberFormat="1" applyFont="1" applyFill="1" applyBorder="1" applyAlignment="1" applyProtection="1">
      <alignment vertical="top" wrapText="1" readingOrder="1"/>
      <protection locked="0"/>
    </xf>
    <xf numFmtId="0" fontId="24" fillId="0" borderId="29" xfId="88" applyFont="1" applyBorder="1" applyAlignment="1" applyProtection="1">
      <alignment horizontal="center" vertical="top" wrapText="1" readingOrder="1"/>
      <protection locked="0"/>
    </xf>
    <xf numFmtId="0" fontId="25" fillId="0" borderId="30" xfId="88" applyFont="1" applyBorder="1" applyAlignment="1" applyProtection="1">
      <alignment horizontal="center" vertical="top" wrapText="1" readingOrder="1"/>
      <protection locked="0"/>
    </xf>
    <xf numFmtId="0" fontId="25" fillId="0" borderId="31" xfId="88" applyFont="1" applyBorder="1" applyAlignment="1" applyProtection="1">
      <alignment horizontal="center" vertical="top" wrapText="1" readingOrder="1"/>
      <protection locked="0"/>
    </xf>
    <xf numFmtId="0" fontId="25" fillId="0" borderId="27" xfId="88" applyFont="1" applyBorder="1" applyAlignment="1" applyProtection="1">
      <alignment horizontal="center" vertical="top" wrapText="1" readingOrder="1"/>
      <protection locked="0"/>
    </xf>
    <xf numFmtId="0" fontId="25" fillId="0" borderId="28" xfId="88" applyFont="1" applyBorder="1" applyAlignment="1" applyProtection="1">
      <alignment horizontal="center" vertical="top" wrapText="1" readingOrder="1"/>
      <protection locked="0"/>
    </xf>
    <xf numFmtId="0" fontId="25" fillId="0" borderId="32" xfId="88" applyFont="1" applyBorder="1" applyAlignment="1" applyProtection="1">
      <alignment horizontal="center" vertical="top" wrapText="1" readingOrder="1"/>
      <protection locked="0"/>
    </xf>
    <xf numFmtId="0" fontId="32" fillId="0" borderId="19" xfId="88" applyFont="1" applyBorder="1" applyAlignment="1" applyProtection="1">
      <alignment horizontal="center" vertical="top" wrapText="1" readingOrder="1"/>
      <protection locked="0"/>
    </xf>
    <xf numFmtId="0" fontId="21" fillId="0" borderId="20" xfId="88" applyFont="1" applyBorder="1" applyAlignment="1" applyProtection="1">
      <alignment horizontal="center" vertical="top" wrapText="1" readingOrder="1"/>
      <protection locked="0"/>
    </xf>
    <xf numFmtId="0" fontId="21" fillId="0" borderId="21" xfId="88" applyFont="1" applyBorder="1" applyAlignment="1" applyProtection="1">
      <alignment horizontal="center" vertical="top" wrapText="1" readingOrder="1"/>
      <protection locked="0"/>
    </xf>
    <xf numFmtId="0" fontId="21" fillId="0" borderId="22" xfId="88" applyFont="1" applyBorder="1" applyAlignment="1" applyProtection="1">
      <alignment horizontal="center" vertical="top" wrapText="1" readingOrder="1"/>
      <protection locked="0"/>
    </xf>
    <xf numFmtId="0" fontId="35" fillId="49" borderId="19" xfId="88" applyFont="1" applyFill="1" applyBorder="1" applyAlignment="1" applyProtection="1">
      <alignment horizontal="center" vertical="top" wrapText="1" readingOrder="1"/>
      <protection locked="0"/>
    </xf>
    <xf numFmtId="0" fontId="35" fillId="53" borderId="19" xfId="88" applyFont="1" applyFill="1" applyBorder="1" applyAlignment="1" applyProtection="1">
      <alignment vertical="top" wrapText="1" readingOrder="1"/>
      <protection locked="0"/>
    </xf>
    <xf numFmtId="0" fontId="35" fillId="43" borderId="19" xfId="88" applyFont="1" applyFill="1" applyBorder="1">
      <alignment/>
      <protection/>
    </xf>
    <xf numFmtId="180" fontId="35" fillId="53" borderId="19" xfId="88" applyNumberFormat="1" applyFont="1" applyFill="1" applyBorder="1" applyAlignment="1" applyProtection="1">
      <alignment vertical="top" wrapText="1" readingOrder="1"/>
      <protection locked="0"/>
    </xf>
    <xf numFmtId="0" fontId="23" fillId="0" borderId="0" xfId="88" applyFont="1" applyBorder="1" applyAlignment="1">
      <alignment horizontal="left"/>
      <protection/>
    </xf>
    <xf numFmtId="0" fontId="36" fillId="15" borderId="19" xfId="88" applyFont="1" applyFill="1" applyBorder="1" applyAlignment="1">
      <alignment horizontal="center"/>
      <protection/>
    </xf>
    <xf numFmtId="180" fontId="35" fillId="51" borderId="20" xfId="88" applyNumberFormat="1" applyFont="1" applyFill="1" applyBorder="1" applyAlignment="1" applyProtection="1">
      <alignment vertical="top" wrapText="1" readingOrder="1"/>
      <protection locked="0"/>
    </xf>
    <xf numFmtId="180" fontId="35" fillId="51" borderId="21" xfId="88" applyNumberFormat="1" applyFont="1" applyFill="1" applyBorder="1" applyAlignment="1" applyProtection="1">
      <alignment vertical="top" wrapText="1" readingOrder="1"/>
      <protection locked="0"/>
    </xf>
    <xf numFmtId="180" fontId="35" fillId="51" borderId="22" xfId="88" applyNumberFormat="1" applyFont="1" applyFill="1" applyBorder="1" applyAlignment="1" applyProtection="1">
      <alignment vertical="top" wrapText="1" readingOrder="1"/>
      <protection locked="0"/>
    </xf>
    <xf numFmtId="0" fontId="33" fillId="59" borderId="20" xfId="88" applyFont="1" applyFill="1" applyBorder="1" applyAlignment="1" applyProtection="1">
      <alignment vertical="top" wrapText="1" readingOrder="1"/>
      <protection locked="0"/>
    </xf>
    <xf numFmtId="0" fontId="33" fillId="59" borderId="21" xfId="88" applyFont="1" applyFill="1" applyBorder="1" applyAlignment="1" applyProtection="1">
      <alignment vertical="top" wrapText="1" readingOrder="1"/>
      <protection locked="0"/>
    </xf>
    <xf numFmtId="0" fontId="33" fillId="59" borderId="22" xfId="88" applyFont="1" applyFill="1" applyBorder="1" applyAlignment="1" applyProtection="1">
      <alignment vertical="top" wrapText="1" readingOrder="1"/>
      <protection locked="0"/>
    </xf>
    <xf numFmtId="180" fontId="33" fillId="59" borderId="20" xfId="88" applyNumberFormat="1" applyFont="1" applyFill="1" applyBorder="1" applyAlignment="1" applyProtection="1">
      <alignment vertical="top" wrapText="1" readingOrder="1"/>
      <protection locked="0"/>
    </xf>
    <xf numFmtId="180" fontId="33" fillId="59" borderId="21" xfId="88" applyNumberFormat="1" applyFont="1" applyFill="1" applyBorder="1" applyAlignment="1" applyProtection="1">
      <alignment vertical="top" wrapText="1" readingOrder="1"/>
      <protection locked="0"/>
    </xf>
    <xf numFmtId="180" fontId="33" fillId="59" borderId="22" xfId="88" applyNumberFormat="1" applyFont="1" applyFill="1" applyBorder="1" applyAlignment="1" applyProtection="1">
      <alignment vertical="top" wrapText="1" readingOrder="1"/>
      <protection locked="0"/>
    </xf>
    <xf numFmtId="0" fontId="23" fillId="0" borderId="0" xfId="88" applyFont="1" applyBorder="1" applyAlignment="1">
      <alignment horizontal="center"/>
      <protection/>
    </xf>
    <xf numFmtId="0" fontId="87" fillId="51" borderId="19" xfId="0" applyFont="1" applyFill="1" applyBorder="1" applyAlignment="1" applyProtection="1">
      <alignment vertical="top" wrapText="1" readingOrder="1"/>
      <protection locked="0"/>
    </xf>
    <xf numFmtId="0" fontId="87" fillId="49" borderId="19" xfId="0" applyFont="1" applyFill="1" applyBorder="1" applyAlignment="1">
      <alignment/>
    </xf>
    <xf numFmtId="0" fontId="51" fillId="0" borderId="20" xfId="0" applyFont="1" applyBorder="1" applyAlignment="1" applyProtection="1">
      <alignment horizontal="center" vertical="center" wrapText="1" readingOrder="1"/>
      <protection locked="0"/>
    </xf>
    <xf numFmtId="0" fontId="51" fillId="0" borderId="21" xfId="0" applyFont="1" applyBorder="1" applyAlignment="1" applyProtection="1">
      <alignment horizontal="center" vertical="center" wrapText="1" readingOrder="1"/>
      <protection locked="0"/>
    </xf>
    <xf numFmtId="0" fontId="33" fillId="0" borderId="0" xfId="0" applyFont="1" applyAlignment="1">
      <alignment horizontal="left"/>
    </xf>
    <xf numFmtId="0" fontId="87" fillId="49" borderId="21" xfId="0" applyFont="1" applyFill="1" applyBorder="1" applyAlignment="1">
      <alignment horizontal="left"/>
    </xf>
    <xf numFmtId="0" fontId="87" fillId="49" borderId="22" xfId="0" applyFont="1" applyFill="1" applyBorder="1" applyAlignment="1">
      <alignment horizontal="left"/>
    </xf>
    <xf numFmtId="0" fontId="36" fillId="43" borderId="0" xfId="0" applyFont="1" applyFill="1" applyAlignment="1">
      <alignment horizontal="center"/>
    </xf>
    <xf numFmtId="0" fontId="36" fillId="15" borderId="0" xfId="0" applyFont="1" applyFill="1" applyAlignment="1">
      <alignment horizontal="center"/>
    </xf>
    <xf numFmtId="0" fontId="32" fillId="0" borderId="20" xfId="0" applyFont="1" applyBorder="1" applyAlignment="1" applyProtection="1">
      <alignment horizontal="center" vertical="center" wrapText="1" readingOrder="1"/>
      <protection locked="0"/>
    </xf>
    <xf numFmtId="0" fontId="32" fillId="0" borderId="21" xfId="0" applyFont="1" applyBorder="1" applyAlignment="1" applyProtection="1">
      <alignment horizontal="center" vertical="center" wrapText="1" readingOrder="1"/>
      <protection locked="0"/>
    </xf>
    <xf numFmtId="0" fontId="86" fillId="52" borderId="19" xfId="0" applyFont="1" applyFill="1" applyBorder="1" applyAlignment="1" applyProtection="1">
      <alignment vertical="top" wrapText="1" readingOrder="1"/>
      <protection locked="0"/>
    </xf>
    <xf numFmtId="0" fontId="86" fillId="15" borderId="19" xfId="0" applyFont="1" applyFill="1" applyBorder="1" applyAlignment="1">
      <alignment/>
    </xf>
    <xf numFmtId="0" fontId="35" fillId="52" borderId="19" xfId="0" applyFont="1" applyFill="1" applyBorder="1" applyAlignment="1" applyProtection="1">
      <alignment vertical="center" wrapText="1" readingOrder="1"/>
      <protection locked="0"/>
    </xf>
    <xf numFmtId="0" fontId="35" fillId="15" borderId="19" xfId="0" applyFont="1" applyFill="1" applyBorder="1" applyAlignment="1">
      <alignment/>
    </xf>
    <xf numFmtId="0" fontId="33" fillId="51" borderId="20" xfId="0" applyFont="1" applyFill="1" applyBorder="1" applyAlignment="1" applyProtection="1">
      <alignment vertical="center" wrapText="1" readingOrder="1"/>
      <protection locked="0"/>
    </xf>
    <xf numFmtId="0" fontId="33" fillId="51" borderId="21" xfId="0" applyFont="1" applyFill="1" applyBorder="1" applyAlignment="1" applyProtection="1">
      <alignment vertical="center" wrapText="1" readingOrder="1"/>
      <protection locked="0"/>
    </xf>
    <xf numFmtId="0" fontId="33" fillId="51" borderId="22" xfId="0" applyFont="1" applyFill="1" applyBorder="1" applyAlignment="1" applyProtection="1">
      <alignment vertical="center" wrapText="1" readingOrder="1"/>
      <protection locked="0"/>
    </xf>
    <xf numFmtId="0" fontId="33" fillId="57" borderId="19" xfId="0" applyFont="1" applyFill="1" applyBorder="1" applyAlignment="1" applyProtection="1">
      <alignment vertical="center" wrapText="1" readingOrder="1"/>
      <protection locked="0"/>
    </xf>
    <xf numFmtId="0" fontId="33" fillId="54" borderId="19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33" fillId="51" borderId="0" xfId="0" applyFont="1" applyFill="1" applyBorder="1" applyAlignment="1" applyProtection="1">
      <alignment horizontal="center" vertical="center" wrapText="1" readingOrder="1"/>
      <protection locked="0"/>
    </xf>
    <xf numFmtId="174" fontId="33" fillId="51" borderId="20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51" borderId="22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57" borderId="20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57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33" fillId="0" borderId="20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0" fontId="33" fillId="58" borderId="19" xfId="0" applyFont="1" applyFill="1" applyBorder="1" applyAlignment="1" applyProtection="1">
      <alignment vertical="center" wrapText="1" readingOrder="1"/>
      <protection locked="0"/>
    </xf>
    <xf numFmtId="0" fontId="33" fillId="60" borderId="19" xfId="0" applyFont="1" applyFill="1" applyBorder="1" applyAlignment="1">
      <alignment/>
    </xf>
    <xf numFmtId="174" fontId="35" fillId="52" borderId="20" xfId="0" applyNumberFormat="1" applyFont="1" applyFill="1" applyBorder="1" applyAlignment="1" applyProtection="1">
      <alignment horizontal="right" vertical="center" wrapText="1" readingOrder="1"/>
      <protection locked="0"/>
    </xf>
    <xf numFmtId="174" fontId="35" fillId="52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51" borderId="19" xfId="0" applyFont="1" applyFill="1" applyBorder="1" applyAlignment="1" applyProtection="1">
      <alignment vertical="center" wrapText="1" readingOrder="1"/>
      <protection locked="0"/>
    </xf>
    <xf numFmtId="174" fontId="35" fillId="51" borderId="20" xfId="0" applyNumberFormat="1" applyFont="1" applyFill="1" applyBorder="1" applyAlignment="1" applyProtection="1">
      <alignment horizontal="right" vertical="center" wrapText="1" readingOrder="1"/>
      <protection locked="0"/>
    </xf>
    <xf numFmtId="174" fontId="35" fillId="51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33" fillId="58" borderId="20" xfId="0" applyFont="1" applyFill="1" applyBorder="1" applyAlignment="1" applyProtection="1">
      <alignment vertical="center" wrapText="1" readingOrder="1"/>
      <protection locked="0"/>
    </xf>
    <xf numFmtId="0" fontId="33" fillId="58" borderId="21" xfId="0" applyFont="1" applyFill="1" applyBorder="1" applyAlignment="1" applyProtection="1">
      <alignment vertical="center" wrapText="1" readingOrder="1"/>
      <protection locked="0"/>
    </xf>
    <xf numFmtId="0" fontId="33" fillId="58" borderId="22" xfId="0" applyFont="1" applyFill="1" applyBorder="1" applyAlignment="1" applyProtection="1">
      <alignment vertical="center" wrapText="1" readingOrder="1"/>
      <protection locked="0"/>
    </xf>
    <xf numFmtId="0" fontId="52" fillId="54" borderId="0" xfId="0" applyFont="1" applyFill="1" applyAlignment="1">
      <alignment horizontal="center"/>
    </xf>
    <xf numFmtId="0" fontId="38" fillId="54" borderId="0" xfId="0" applyFont="1" applyFill="1" applyAlignment="1" applyProtection="1">
      <alignment horizontal="center" vertical="top" wrapText="1" readingOrder="1"/>
      <protection locked="0"/>
    </xf>
    <xf numFmtId="0" fontId="33" fillId="54" borderId="0" xfId="0" applyFont="1" applyFill="1" applyAlignment="1">
      <alignment/>
    </xf>
    <xf numFmtId="0" fontId="35" fillId="51" borderId="19" xfId="0" applyFont="1" applyFill="1" applyBorder="1" applyAlignment="1" applyProtection="1">
      <alignment horizontal="center" vertical="center" wrapText="1" readingOrder="1"/>
      <protection locked="0"/>
    </xf>
    <xf numFmtId="0" fontId="35" fillId="49" borderId="19" xfId="0" applyFont="1" applyFill="1" applyBorder="1" applyAlignment="1" applyProtection="1">
      <alignment horizontal="center" vertical="center" wrapText="1"/>
      <protection locked="0"/>
    </xf>
    <xf numFmtId="0" fontId="35" fillId="51" borderId="20" xfId="0" applyFont="1" applyFill="1" applyBorder="1" applyAlignment="1" applyProtection="1">
      <alignment horizontal="center" vertical="center" wrapText="1" readingOrder="1"/>
      <protection locked="0"/>
    </xf>
    <xf numFmtId="0" fontId="35" fillId="51" borderId="22" xfId="0" applyFont="1" applyFill="1" applyBorder="1" applyAlignment="1" applyProtection="1">
      <alignment horizontal="center" vertical="center" wrapText="1" readingOrder="1"/>
      <protection locked="0"/>
    </xf>
    <xf numFmtId="0" fontId="33" fillId="51" borderId="19" xfId="0" applyFont="1" applyFill="1" applyBorder="1" applyAlignment="1" applyProtection="1">
      <alignment horizontal="center" vertical="center" wrapText="1" readingOrder="1"/>
      <protection locked="0"/>
    </xf>
    <xf numFmtId="0" fontId="33" fillId="49" borderId="19" xfId="0" applyFont="1" applyFill="1" applyBorder="1" applyAlignment="1" applyProtection="1">
      <alignment horizontal="center" vertical="center" wrapText="1"/>
      <protection locked="0"/>
    </xf>
    <xf numFmtId="0" fontId="33" fillId="51" borderId="20" xfId="0" applyFont="1" applyFill="1" applyBorder="1" applyAlignment="1" applyProtection="1">
      <alignment horizontal="center" vertical="center" wrapText="1" readingOrder="1"/>
      <protection locked="0"/>
    </xf>
    <xf numFmtId="0" fontId="33" fillId="51" borderId="22" xfId="0" applyFont="1" applyFill="1" applyBorder="1" applyAlignment="1" applyProtection="1">
      <alignment horizontal="center" vertical="center" wrapText="1" readingOrder="1"/>
      <protection locked="0"/>
    </xf>
    <xf numFmtId="174" fontId="33" fillId="57" borderId="19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58" borderId="20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58" borderId="22" xfId="0" applyNumberFormat="1" applyFont="1" applyFill="1" applyBorder="1" applyAlignment="1" applyProtection="1">
      <alignment horizontal="right" vertical="center" wrapText="1" readingOrder="1"/>
      <protection locked="0"/>
    </xf>
    <xf numFmtId="174" fontId="33" fillId="0" borderId="20" xfId="0" applyNumberFormat="1" applyFont="1" applyBorder="1" applyAlignment="1">
      <alignment horizontal="right"/>
    </xf>
    <xf numFmtId="174" fontId="33" fillId="0" borderId="22" xfId="0" applyNumberFormat="1" applyFont="1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22" xfId="0" applyNumberFormat="1" applyBorder="1" applyAlignment="1">
      <alignment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3" xfId="88"/>
    <cellStyle name="Note" xfId="89"/>
    <cellStyle name="Obično_1Prihodi-rashodi2004" xfId="90"/>
    <cellStyle name="Obično_bilanca" xfId="91"/>
    <cellStyle name="Obično_List7" xfId="92"/>
    <cellStyle name="Output" xfId="93"/>
    <cellStyle name="Percent" xfId="94"/>
    <cellStyle name="Povezana ćelija" xfId="95"/>
    <cellStyle name="Followed Hyperlink" xfId="96"/>
    <cellStyle name="Provjera ćelije" xfId="97"/>
    <cellStyle name="Tekst objašnjenja" xfId="98"/>
    <cellStyle name="Tekst upozorenja" xfId="99"/>
    <cellStyle name="Title" xfId="100"/>
    <cellStyle name="Total" xfId="101"/>
    <cellStyle name="Ukupni zbroj" xfId="102"/>
    <cellStyle name="Unos" xfId="103"/>
    <cellStyle name="Currency" xfId="104"/>
    <cellStyle name="Currency [0]" xfId="105"/>
    <cellStyle name="Warning Text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352;kola-Ra&#269;unovodstvo\Desktop\Izvr&#353;enje%20financijskog%20plana%202022-06-op&#263;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a"/>
      <sheetName val="prihodi i rashodi ekon.klas."/>
      <sheetName val="prihodi i rashodi izvori fin."/>
      <sheetName val="rashodi funkc.klas."/>
      <sheetName val="NE račun financ.izvori fin."/>
      <sheetName val="NE račun financ.ekon.klas."/>
      <sheetName val="posebni dio"/>
    </sheetNames>
    <sheetDataSet>
      <sheetData sheetId="5">
        <row r="5">
          <cell r="D5">
            <v>0</v>
          </cell>
          <cell r="E5">
            <v>0</v>
          </cell>
          <cell r="F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Layout" workbookViewId="0" topLeftCell="A4">
      <selection activeCell="G14" sqref="G14"/>
    </sheetView>
  </sheetViews>
  <sheetFormatPr defaultColWidth="9.140625" defaultRowHeight="12.75"/>
  <cols>
    <col min="1" max="1" width="7.57421875" style="8" customWidth="1"/>
    <col min="2" max="2" width="36.28125" style="8" customWidth="1"/>
    <col min="3" max="3" width="13.421875" style="11" customWidth="1"/>
    <col min="4" max="4" width="16.7109375" style="11" customWidth="1"/>
    <col min="5" max="5" width="13.421875" style="12" customWidth="1"/>
    <col min="6" max="6" width="10.57421875" style="12" customWidth="1"/>
    <col min="7" max="7" width="11.28125" style="12" customWidth="1"/>
    <col min="8" max="8" width="9.140625" style="1" customWidth="1"/>
    <col min="9" max="9" width="14.7109375" style="1" customWidth="1"/>
    <col min="10" max="10" width="15.00390625" style="1" customWidth="1"/>
    <col min="11" max="11" width="15.8515625" style="1" customWidth="1"/>
    <col min="12" max="16384" width="9.140625" style="1" customWidth="1"/>
  </cols>
  <sheetData>
    <row r="1" spans="1:7" ht="60.75" customHeight="1">
      <c r="A1" s="278" t="s">
        <v>209</v>
      </c>
      <c r="B1" s="279"/>
      <c r="C1" s="279"/>
      <c r="D1" s="279"/>
      <c r="E1" s="279"/>
      <c r="F1" s="279"/>
      <c r="G1" s="279"/>
    </row>
    <row r="2" spans="1:7" ht="3.75" customHeight="1" hidden="1">
      <c r="A2" s="279"/>
      <c r="B2" s="279"/>
      <c r="C2" s="279"/>
      <c r="D2" s="279"/>
      <c r="E2" s="279"/>
      <c r="F2" s="279"/>
      <c r="G2" s="279"/>
    </row>
    <row r="3" spans="1:7" ht="46.5" customHeight="1">
      <c r="A3" s="280" t="s">
        <v>227</v>
      </c>
      <c r="B3" s="280"/>
      <c r="C3" s="280"/>
      <c r="D3" s="280"/>
      <c r="E3" s="280"/>
      <c r="F3" s="280"/>
      <c r="G3" s="280"/>
    </row>
    <row r="4" spans="1:7" ht="24.75" customHeight="1">
      <c r="A4" s="281" t="s">
        <v>2</v>
      </c>
      <c r="B4" s="281"/>
      <c r="C4" s="281"/>
      <c r="D4" s="281"/>
      <c r="E4" s="281"/>
      <c r="F4" s="281"/>
      <c r="G4" s="281"/>
    </row>
    <row r="5" spans="1:7" ht="20.25" customHeight="1">
      <c r="A5" s="282" t="s">
        <v>3</v>
      </c>
      <c r="B5" s="282"/>
      <c r="C5" s="282"/>
      <c r="D5" s="282"/>
      <c r="E5" s="282"/>
      <c r="F5" s="282"/>
      <c r="G5" s="282"/>
    </row>
    <row r="6" spans="1:10" ht="55.5" customHeight="1">
      <c r="A6" s="59" t="s">
        <v>4</v>
      </c>
      <c r="B6" s="59" t="s">
        <v>5</v>
      </c>
      <c r="C6" s="23" t="s">
        <v>228</v>
      </c>
      <c r="D6" s="60" t="s">
        <v>21</v>
      </c>
      <c r="E6" s="2" t="s">
        <v>22</v>
      </c>
      <c r="F6" s="2" t="s">
        <v>6</v>
      </c>
      <c r="G6" s="2" t="s">
        <v>6</v>
      </c>
      <c r="J6" s="3"/>
    </row>
    <row r="7" spans="1:10" s="14" customFormat="1" ht="18" customHeight="1">
      <c r="A7" s="61"/>
      <c r="B7" s="62">
        <v>1</v>
      </c>
      <c r="C7" s="63">
        <v>2</v>
      </c>
      <c r="D7" s="63">
        <v>3</v>
      </c>
      <c r="E7" s="24">
        <v>4</v>
      </c>
      <c r="F7" s="13" t="s">
        <v>7</v>
      </c>
      <c r="G7" s="13" t="s">
        <v>8</v>
      </c>
      <c r="J7" s="15"/>
    </row>
    <row r="8" spans="1:10" s="14" customFormat="1" ht="18" customHeight="1">
      <c r="A8" s="89"/>
      <c r="B8" s="86" t="s">
        <v>23</v>
      </c>
      <c r="C8" s="87">
        <f>SUM(C9+C10)</f>
        <v>1552090.14</v>
      </c>
      <c r="D8" s="87">
        <f>SUM(D9+D10)</f>
        <v>1768500.84</v>
      </c>
      <c r="E8" s="88">
        <f>SUM(E9+E10)</f>
        <v>1717591.17</v>
      </c>
      <c r="F8" s="88">
        <f>E8/C8*100</f>
        <v>110.6631068476474</v>
      </c>
      <c r="G8" s="88">
        <f>E8/D8*100</f>
        <v>97.12130925535777</v>
      </c>
      <c r="J8" s="15"/>
    </row>
    <row r="9" spans="1:11" s="14" customFormat="1" ht="12.75">
      <c r="A9" s="62">
        <v>6</v>
      </c>
      <c r="B9" s="65" t="s">
        <v>9</v>
      </c>
      <c r="C9" s="25">
        <v>1543064.99</v>
      </c>
      <c r="D9" s="25">
        <v>1768500.84</v>
      </c>
      <c r="E9" s="25">
        <v>1717591.17</v>
      </c>
      <c r="F9" s="26">
        <f>E9/C9*100</f>
        <v>111.31035835373338</v>
      </c>
      <c r="G9" s="26">
        <f>E9/D9*100</f>
        <v>97.12130925535777</v>
      </c>
      <c r="I9" s="16"/>
      <c r="J9" s="17"/>
      <c r="K9" s="16"/>
    </row>
    <row r="10" spans="1:11" s="14" customFormat="1" ht="25.5">
      <c r="A10" s="62">
        <v>7</v>
      </c>
      <c r="B10" s="65" t="s">
        <v>10</v>
      </c>
      <c r="C10" s="27">
        <v>9025.15</v>
      </c>
      <c r="D10" s="27">
        <v>0</v>
      </c>
      <c r="E10" s="27">
        <v>0</v>
      </c>
      <c r="F10" s="26">
        <v>0</v>
      </c>
      <c r="G10" s="26">
        <v>0</v>
      </c>
      <c r="J10" s="16"/>
      <c r="K10" s="16"/>
    </row>
    <row r="11" spans="1:11" s="14" customFormat="1" ht="12.75">
      <c r="A11" s="89"/>
      <c r="B11" s="90" t="s">
        <v>24</v>
      </c>
      <c r="C11" s="91">
        <f>SUM(C12:C13)</f>
        <v>1515280.3900000001</v>
      </c>
      <c r="D11" s="91">
        <f>SUM(D12:D13)</f>
        <v>1768500.84</v>
      </c>
      <c r="E11" s="91">
        <f>SUM(E12:E13)</f>
        <v>1736275.72</v>
      </c>
      <c r="F11" s="92">
        <f>E11/C11*100</f>
        <v>114.58445126449502</v>
      </c>
      <c r="G11" s="92">
        <f>E11/D11*100</f>
        <v>98.17782840295399</v>
      </c>
      <c r="J11" s="16"/>
      <c r="K11" s="16"/>
    </row>
    <row r="12" spans="1:11" s="14" customFormat="1" ht="12.75">
      <c r="A12" s="62">
        <v>3</v>
      </c>
      <c r="B12" s="65" t="s">
        <v>11</v>
      </c>
      <c r="C12" s="28">
        <v>1509729.07</v>
      </c>
      <c r="D12" s="28">
        <v>1756200.52</v>
      </c>
      <c r="E12" s="28">
        <v>1735612.02</v>
      </c>
      <c r="F12" s="26">
        <f>E12/C12*100</f>
        <v>114.96182026885128</v>
      </c>
      <c r="G12" s="26">
        <f>E12/D12*100</f>
        <v>98.82766803872714</v>
      </c>
      <c r="J12" s="16"/>
      <c r="K12" s="16"/>
    </row>
    <row r="13" spans="1:11" s="14" customFormat="1" ht="25.5">
      <c r="A13" s="62">
        <v>4</v>
      </c>
      <c r="B13" s="65" t="s">
        <v>12</v>
      </c>
      <c r="C13" s="27">
        <v>5551.32</v>
      </c>
      <c r="D13" s="27">
        <v>12300.32</v>
      </c>
      <c r="E13" s="27">
        <v>663.7</v>
      </c>
      <c r="F13" s="26">
        <v>0</v>
      </c>
      <c r="G13" s="26">
        <f>E13/D13*100</f>
        <v>5.395794580953992</v>
      </c>
      <c r="I13" s="16"/>
      <c r="J13" s="16"/>
      <c r="K13" s="16"/>
    </row>
    <row r="14" spans="1:11" s="14" customFormat="1" ht="12.75">
      <c r="A14" s="154"/>
      <c r="B14" s="155" t="s">
        <v>13</v>
      </c>
      <c r="C14" s="156">
        <f>((C9+C10)-(C12+C13))</f>
        <v>36809.74999999977</v>
      </c>
      <c r="D14" s="156">
        <f>((D9+D10)-(D12+D13))</f>
        <v>0</v>
      </c>
      <c r="E14" s="156">
        <f>((E9+E10)-(E12+E13))</f>
        <v>-18684.550000000047</v>
      </c>
      <c r="F14" s="157">
        <f>E14/C14*100</f>
        <v>-50.759785111282106</v>
      </c>
      <c r="G14" s="157"/>
      <c r="J14" s="16"/>
      <c r="K14" s="16"/>
    </row>
    <row r="15" spans="1:11" s="14" customFormat="1" ht="12.75">
      <c r="A15" s="7"/>
      <c r="B15" s="7"/>
      <c r="C15" s="10"/>
      <c r="D15" s="10"/>
      <c r="E15" s="9"/>
      <c r="F15" s="9"/>
      <c r="G15" s="9"/>
      <c r="J15" s="16"/>
      <c r="K15" s="16"/>
    </row>
    <row r="16" spans="1:11" s="14" customFormat="1" ht="18.75">
      <c r="A16" s="283" t="s">
        <v>14</v>
      </c>
      <c r="B16" s="283"/>
      <c r="C16" s="283"/>
      <c r="D16" s="283"/>
      <c r="E16" s="283"/>
      <c r="F16" s="283"/>
      <c r="G16" s="283"/>
      <c r="J16" s="16"/>
      <c r="K16" s="16"/>
    </row>
    <row r="17" spans="1:11" s="14" customFormat="1" ht="42" customHeight="1">
      <c r="A17" s="61" t="s">
        <v>4</v>
      </c>
      <c r="B17" s="61" t="s">
        <v>5</v>
      </c>
      <c r="C17" s="60" t="s">
        <v>20</v>
      </c>
      <c r="D17" s="60" t="s">
        <v>21</v>
      </c>
      <c r="E17" s="2" t="s">
        <v>22</v>
      </c>
      <c r="F17" s="18" t="s">
        <v>6</v>
      </c>
      <c r="G17" s="18" t="s">
        <v>6</v>
      </c>
      <c r="J17" s="16"/>
      <c r="K17" s="16"/>
    </row>
    <row r="18" spans="1:11" s="14" customFormat="1" ht="25.5">
      <c r="A18" s="62">
        <v>8</v>
      </c>
      <c r="B18" s="65" t="s">
        <v>15</v>
      </c>
      <c r="C18" s="27">
        <f>'[1]NE račun financ.ekon.klas.'!D5</f>
        <v>0</v>
      </c>
      <c r="D18" s="27">
        <f>'[1]NE račun financ.ekon.klas.'!E5</f>
        <v>0</v>
      </c>
      <c r="E18" s="27">
        <f>'[1]NE račun financ.ekon.klas.'!F5</f>
        <v>0</v>
      </c>
      <c r="F18" s="264">
        <v>0</v>
      </c>
      <c r="G18" s="264">
        <v>0</v>
      </c>
      <c r="I18" s="16"/>
      <c r="J18" s="16"/>
      <c r="K18" s="16"/>
    </row>
    <row r="19" spans="1:11" s="14" customFormat="1" ht="25.5">
      <c r="A19" s="62">
        <v>5</v>
      </c>
      <c r="B19" s="65" t="s">
        <v>16</v>
      </c>
      <c r="C19" s="27">
        <v>0</v>
      </c>
      <c r="D19" s="27">
        <v>0</v>
      </c>
      <c r="E19" s="27">
        <v>0</v>
      </c>
      <c r="F19" s="264">
        <v>0</v>
      </c>
      <c r="G19" s="264">
        <v>0</v>
      </c>
      <c r="I19" s="16"/>
      <c r="J19" s="16"/>
      <c r="K19" s="16"/>
    </row>
    <row r="20" spans="1:11" s="14" customFormat="1" ht="18.75" customHeight="1">
      <c r="A20" s="89"/>
      <c r="B20" s="90" t="s">
        <v>17</v>
      </c>
      <c r="C20" s="91">
        <f>C18-C19</f>
        <v>0</v>
      </c>
      <c r="D20" s="91">
        <f>D18-D19</f>
        <v>0</v>
      </c>
      <c r="E20" s="91">
        <f>E18-E19</f>
        <v>0</v>
      </c>
      <c r="F20" s="93">
        <v>0</v>
      </c>
      <c r="G20" s="93">
        <v>0</v>
      </c>
      <c r="I20" s="16"/>
      <c r="J20" s="16"/>
      <c r="K20" s="16"/>
    </row>
    <row r="21" spans="1:11" s="14" customFormat="1" ht="23.25" customHeight="1">
      <c r="A21" s="283" t="s">
        <v>210</v>
      </c>
      <c r="B21" s="283"/>
      <c r="C21" s="283"/>
      <c r="D21" s="283"/>
      <c r="E21" s="283"/>
      <c r="F21" s="283"/>
      <c r="G21" s="283"/>
      <c r="I21" s="16"/>
      <c r="J21" s="16"/>
      <c r="K21" s="16"/>
    </row>
    <row r="22" spans="1:11" s="14" customFormat="1" ht="48" customHeight="1">
      <c r="A22" s="64"/>
      <c r="B22" s="61" t="s">
        <v>5</v>
      </c>
      <c r="C22" s="263" t="s">
        <v>20</v>
      </c>
      <c r="D22" s="60" t="s">
        <v>21</v>
      </c>
      <c r="E22" s="2" t="s">
        <v>22</v>
      </c>
      <c r="F22" s="18" t="s">
        <v>6</v>
      </c>
      <c r="G22" s="18" t="s">
        <v>6</v>
      </c>
      <c r="I22" s="16"/>
      <c r="J22" s="16"/>
      <c r="K22" s="16"/>
    </row>
    <row r="23" spans="1:11" s="14" customFormat="1" ht="25.5">
      <c r="A23" s="90"/>
      <c r="B23" s="90" t="s">
        <v>18</v>
      </c>
      <c r="C23" s="94">
        <v>17466.65</v>
      </c>
      <c r="D23" s="94"/>
      <c r="E23" s="91"/>
      <c r="F23" s="93">
        <f>E23/C23*100</f>
        <v>0</v>
      </c>
      <c r="G23" s="93">
        <v>0</v>
      </c>
      <c r="I23" s="16"/>
      <c r="J23" s="16"/>
      <c r="K23" s="16"/>
    </row>
    <row r="24" spans="1:11" s="14" customFormat="1" ht="12.75">
      <c r="A24" s="19"/>
      <c r="B24" s="19"/>
      <c r="C24" s="22"/>
      <c r="D24" s="22"/>
      <c r="E24" s="20"/>
      <c r="F24" s="21"/>
      <c r="G24" s="21"/>
      <c r="I24" s="16"/>
      <c r="J24" s="16"/>
      <c r="K24" s="16"/>
    </row>
    <row r="25" spans="1:11" s="14" customFormat="1" ht="38.25">
      <c r="A25" s="261"/>
      <c r="B25" s="261" t="s">
        <v>19</v>
      </c>
      <c r="C25" s="23">
        <v>17466.65</v>
      </c>
      <c r="D25" s="23">
        <f>D14+D20+D23</f>
        <v>0</v>
      </c>
      <c r="E25" s="23">
        <f>E14+E20+E23</f>
        <v>-18684.550000000047</v>
      </c>
      <c r="F25" s="23">
        <f>E25/C25*100</f>
        <v>-106.9727165770199</v>
      </c>
      <c r="G25" s="23"/>
      <c r="J25" s="16"/>
      <c r="K25" s="16"/>
    </row>
    <row r="26" spans="5:11" ht="15.75">
      <c r="E26" s="11"/>
      <c r="F26" s="11"/>
      <c r="G26" s="11"/>
      <c r="J26" s="6"/>
      <c r="K26" s="6"/>
    </row>
    <row r="27" spans="1:7" ht="15.75">
      <c r="A27" s="260" t="s">
        <v>229</v>
      </c>
      <c r="B27" s="260"/>
      <c r="C27" s="262"/>
      <c r="E27" s="11"/>
      <c r="F27" s="11"/>
      <c r="G27" s="11"/>
    </row>
    <row r="28" spans="1:7" ht="15.75">
      <c r="A28" s="260"/>
      <c r="B28" s="260"/>
      <c r="C28" s="262"/>
      <c r="E28" s="11"/>
      <c r="F28" s="11"/>
      <c r="G28" s="11"/>
    </row>
    <row r="29" spans="1:7" ht="15.75">
      <c r="A29" s="260" t="s">
        <v>117</v>
      </c>
      <c r="B29" s="260"/>
      <c r="C29" s="262"/>
      <c r="E29" s="11"/>
      <c r="F29" s="11"/>
      <c r="G29" s="11"/>
    </row>
    <row r="30" spans="1:7" ht="15.75">
      <c r="A30" s="260" t="s">
        <v>124</v>
      </c>
      <c r="B30" s="260"/>
      <c r="C30" s="262"/>
      <c r="E30" s="11"/>
      <c r="F30" s="11"/>
      <c r="G30" s="11"/>
    </row>
    <row r="31" spans="5:7" ht="15.75">
      <c r="E31" s="11"/>
      <c r="F31" s="11"/>
      <c r="G31" s="11"/>
    </row>
    <row r="32" spans="5:7" ht="15.75">
      <c r="E32" s="11"/>
      <c r="F32" s="11"/>
      <c r="G32" s="11"/>
    </row>
  </sheetData>
  <sheetProtection/>
  <mergeCells count="6">
    <mergeCell ref="A1:G2"/>
    <mergeCell ref="A3:G3"/>
    <mergeCell ref="A4:G4"/>
    <mergeCell ref="A5:G5"/>
    <mergeCell ref="A16:G16"/>
    <mergeCell ref="A21:G21"/>
  </mergeCells>
  <printOptions horizontalCentered="1"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9"/>
  <sheetViews>
    <sheetView zoomScalePageLayoutView="0" workbookViewId="0" topLeftCell="A16">
      <selection activeCell="C45" sqref="C45"/>
    </sheetView>
  </sheetViews>
  <sheetFormatPr defaultColWidth="9.140625" defaultRowHeight="12.75"/>
  <cols>
    <col min="1" max="1" width="4.140625" style="36" customWidth="1"/>
    <col min="2" max="2" width="6.8515625" style="36" customWidth="1"/>
    <col min="3" max="3" width="44.57421875" style="29" customWidth="1"/>
    <col min="4" max="4" width="12.28125" style="29" customWidth="1"/>
    <col min="5" max="5" width="11.7109375" style="38" customWidth="1"/>
    <col min="6" max="6" width="12.00390625" style="38" customWidth="1"/>
    <col min="7" max="7" width="9.421875" style="38" customWidth="1"/>
    <col min="8" max="8" width="11.140625" style="38" customWidth="1"/>
    <col min="9" max="9" width="17.00390625" style="29" customWidth="1"/>
    <col min="10" max="10" width="20.28125" style="29" customWidth="1"/>
    <col min="11" max="11" width="12.421875" style="29" customWidth="1"/>
    <col min="12" max="16384" width="9.140625" style="29" customWidth="1"/>
  </cols>
  <sheetData>
    <row r="1" spans="1:8" ht="21.75" customHeight="1">
      <c r="A1" s="284" t="s">
        <v>211</v>
      </c>
      <c r="B1" s="284"/>
      <c r="C1" s="284"/>
      <c r="D1" s="284"/>
      <c r="E1" s="284"/>
      <c r="F1" s="284"/>
      <c r="G1" s="284"/>
      <c r="H1" s="284"/>
    </row>
    <row r="2" spans="1:8" ht="19.5" customHeight="1" hidden="1">
      <c r="A2" s="284"/>
      <c r="B2" s="284"/>
      <c r="C2" s="284"/>
      <c r="D2" s="284"/>
      <c r="E2" s="284"/>
      <c r="F2" s="284"/>
      <c r="G2" s="284"/>
      <c r="H2" s="284"/>
    </row>
    <row r="3" spans="1:8" ht="12.75">
      <c r="A3" s="286" t="s">
        <v>233</v>
      </c>
      <c r="B3" s="286"/>
      <c r="C3" s="286"/>
      <c r="D3" s="286"/>
      <c r="E3" s="286"/>
      <c r="F3" s="286"/>
      <c r="G3" s="286"/>
      <c r="H3" s="286"/>
    </row>
    <row r="4" spans="1:8" ht="22.5" customHeight="1">
      <c r="A4" s="286"/>
      <c r="B4" s="286"/>
      <c r="C4" s="286"/>
      <c r="D4" s="286"/>
      <c r="E4" s="286"/>
      <c r="F4" s="286"/>
      <c r="G4" s="286"/>
      <c r="H4" s="286"/>
    </row>
    <row r="5" spans="1:8" ht="18" customHeight="1">
      <c r="A5" s="287" t="s">
        <v>3</v>
      </c>
      <c r="B5" s="287"/>
      <c r="C5" s="287"/>
      <c r="D5" s="287"/>
      <c r="E5" s="287"/>
      <c r="F5" s="287"/>
      <c r="G5" s="287"/>
      <c r="H5" s="287"/>
    </row>
    <row r="6" spans="1:8" ht="16.5" customHeight="1">
      <c r="A6" s="287" t="s">
        <v>78</v>
      </c>
      <c r="B6" s="287"/>
      <c r="C6" s="287"/>
      <c r="D6" s="287"/>
      <c r="E6" s="287"/>
      <c r="F6" s="287"/>
      <c r="G6" s="287"/>
      <c r="H6" s="287"/>
    </row>
    <row r="7" spans="1:8" s="33" customFormat="1" ht="52.5" customHeight="1">
      <c r="A7" s="99" t="s">
        <v>213</v>
      </c>
      <c r="B7" s="31" t="s">
        <v>214</v>
      </c>
      <c r="C7" s="32" t="s">
        <v>215</v>
      </c>
      <c r="D7" s="32" t="s">
        <v>212</v>
      </c>
      <c r="E7" s="233" t="s">
        <v>21</v>
      </c>
      <c r="F7" s="2" t="s">
        <v>22</v>
      </c>
      <c r="G7" s="2" t="s">
        <v>6</v>
      </c>
      <c r="H7" s="2" t="s">
        <v>6</v>
      </c>
    </row>
    <row r="8" spans="1:8" s="33" customFormat="1" ht="12.75" customHeight="1">
      <c r="A8" s="30"/>
      <c r="B8" s="34"/>
      <c r="C8" s="4">
        <v>1</v>
      </c>
      <c r="D8" s="4" t="s">
        <v>74</v>
      </c>
      <c r="E8" s="39" t="s">
        <v>76</v>
      </c>
      <c r="F8" s="40" t="s">
        <v>75</v>
      </c>
      <c r="G8" s="40" t="s">
        <v>7</v>
      </c>
      <c r="H8" s="5" t="s">
        <v>8</v>
      </c>
    </row>
    <row r="9" spans="2:8" s="33" customFormat="1" ht="25.5" customHeight="1">
      <c r="B9" s="95"/>
      <c r="C9" s="96" t="s">
        <v>219</v>
      </c>
      <c r="D9" s="181">
        <v>1552090.14</v>
      </c>
      <c r="E9" s="182">
        <v>1768500.84</v>
      </c>
      <c r="F9" s="182">
        <v>1717591.17</v>
      </c>
      <c r="G9" s="97">
        <f>F9/D9%</f>
        <v>110.6631068476474</v>
      </c>
      <c r="H9" s="97">
        <f>F9/E9*100</f>
        <v>97.12130925535777</v>
      </c>
    </row>
    <row r="10" spans="1:8" s="35" customFormat="1" ht="25.5">
      <c r="A10" s="95">
        <v>63</v>
      </c>
      <c r="B10" s="96"/>
      <c r="C10" s="96" t="s">
        <v>25</v>
      </c>
      <c r="D10" s="181">
        <f>SUM(D11+D16+D18)</f>
        <v>1372572.4</v>
      </c>
      <c r="E10" s="181">
        <v>1563920.62</v>
      </c>
      <c r="F10" s="181">
        <f>SUM(F11+F16+F18)</f>
        <v>1510993.72</v>
      </c>
      <c r="G10" s="97">
        <f aca="true" t="shared" si="0" ref="G10:G39">F10/D10%</f>
        <v>110.08481009817771</v>
      </c>
      <c r="H10" s="97">
        <f>F10/E10*100</f>
        <v>96.61575534441127</v>
      </c>
    </row>
    <row r="11" spans="1:8" s="35" customFormat="1" ht="25.5">
      <c r="A11" s="46">
        <v>636</v>
      </c>
      <c r="B11" s="71"/>
      <c r="C11" s="71" t="s">
        <v>41</v>
      </c>
      <c r="D11" s="183">
        <f>SUM(D12:D15)</f>
        <v>1329831.68</v>
      </c>
      <c r="E11" s="183"/>
      <c r="F11" s="183">
        <f>SUM(F12:F15)</f>
        <v>1510993.72</v>
      </c>
      <c r="G11" s="184">
        <f t="shared" si="0"/>
        <v>113.62293008390355</v>
      </c>
      <c r="H11" s="48"/>
    </row>
    <row r="12" spans="1:8" s="35" customFormat="1" ht="25.5">
      <c r="A12" s="46"/>
      <c r="B12" s="69">
        <v>63612</v>
      </c>
      <c r="C12" s="69" t="s">
        <v>42</v>
      </c>
      <c r="D12" s="185">
        <v>1322405.02</v>
      </c>
      <c r="E12" s="185">
        <v>0</v>
      </c>
      <c r="F12" s="186">
        <v>1509148</v>
      </c>
      <c r="G12" s="184">
        <f t="shared" si="0"/>
        <v>114.12146635680497</v>
      </c>
      <c r="H12" s="48"/>
    </row>
    <row r="13" spans="1:8" s="35" customFormat="1" ht="25.5">
      <c r="A13" s="46"/>
      <c r="B13" s="69">
        <v>63613</v>
      </c>
      <c r="C13" s="69" t="s">
        <v>43</v>
      </c>
      <c r="D13" s="185">
        <v>4645.3</v>
      </c>
      <c r="E13" s="185"/>
      <c r="F13" s="187">
        <v>1182.72</v>
      </c>
      <c r="G13" s="184">
        <f t="shared" si="0"/>
        <v>25.460573052332464</v>
      </c>
      <c r="H13" s="48">
        <v>0</v>
      </c>
    </row>
    <row r="14" spans="1:8" s="35" customFormat="1" ht="25.5">
      <c r="A14" s="46"/>
      <c r="B14" s="69">
        <v>63622</v>
      </c>
      <c r="C14" s="69" t="s">
        <v>44</v>
      </c>
      <c r="D14" s="185">
        <v>2515.91</v>
      </c>
      <c r="E14" s="185"/>
      <c r="F14" s="185">
        <v>663</v>
      </c>
      <c r="G14" s="184">
        <v>0</v>
      </c>
      <c r="H14" s="48">
        <v>0</v>
      </c>
    </row>
    <row r="15" spans="1:8" s="35" customFormat="1" ht="25.5">
      <c r="A15" s="46"/>
      <c r="B15" s="69">
        <v>63623</v>
      </c>
      <c r="C15" s="69" t="s">
        <v>126</v>
      </c>
      <c r="D15" s="185">
        <v>265.45</v>
      </c>
      <c r="E15" s="185"/>
      <c r="F15" s="185"/>
      <c r="G15" s="184">
        <f t="shared" si="0"/>
        <v>0</v>
      </c>
      <c r="H15" s="48">
        <v>0</v>
      </c>
    </row>
    <row r="16" spans="1:8" s="35" customFormat="1" ht="12.75">
      <c r="A16" s="46">
        <v>638</v>
      </c>
      <c r="B16" s="71"/>
      <c r="C16" s="71" t="s">
        <v>45</v>
      </c>
      <c r="D16" s="183">
        <f>SUM(D17)</f>
        <v>41813.26</v>
      </c>
      <c r="E16" s="183"/>
      <c r="F16" s="183">
        <v>0</v>
      </c>
      <c r="G16" s="184">
        <v>0</v>
      </c>
      <c r="H16" s="48">
        <v>0</v>
      </c>
    </row>
    <row r="17" spans="1:8" s="35" customFormat="1" ht="25.5">
      <c r="A17" s="49"/>
      <c r="B17" s="69">
        <v>63811</v>
      </c>
      <c r="C17" s="69" t="s">
        <v>46</v>
      </c>
      <c r="D17" s="185">
        <v>41813.26</v>
      </c>
      <c r="E17" s="188">
        <v>0</v>
      </c>
      <c r="F17" s="188">
        <v>0</v>
      </c>
      <c r="G17" s="184">
        <v>0</v>
      </c>
      <c r="H17" s="48">
        <v>0</v>
      </c>
    </row>
    <row r="18" spans="1:8" s="35" customFormat="1" ht="25.5">
      <c r="A18" s="46">
        <v>639</v>
      </c>
      <c r="B18" s="71"/>
      <c r="C18" s="71" t="s">
        <v>230</v>
      </c>
      <c r="D18" s="183">
        <f>SUM(D19:D20)</f>
        <v>927.46</v>
      </c>
      <c r="E18" s="183"/>
      <c r="F18" s="183">
        <v>0</v>
      </c>
      <c r="G18" s="184">
        <v>0</v>
      </c>
      <c r="H18" s="48">
        <v>0</v>
      </c>
    </row>
    <row r="19" spans="1:8" s="35" customFormat="1" ht="25.5">
      <c r="A19" s="46"/>
      <c r="B19" s="69">
        <v>6391</v>
      </c>
      <c r="C19" s="69" t="s">
        <v>231</v>
      </c>
      <c r="D19" s="185">
        <v>139.12</v>
      </c>
      <c r="E19" s="188">
        <v>0</v>
      </c>
      <c r="F19" s="188">
        <v>0</v>
      </c>
      <c r="G19" s="184">
        <v>0</v>
      </c>
      <c r="H19" s="48">
        <v>0</v>
      </c>
    </row>
    <row r="20" spans="1:8" s="35" customFormat="1" ht="25.5" customHeight="1">
      <c r="A20" s="49"/>
      <c r="B20" s="69">
        <v>6393</v>
      </c>
      <c r="C20" s="69" t="s">
        <v>232</v>
      </c>
      <c r="D20" s="189">
        <v>788.34</v>
      </c>
      <c r="E20" s="189"/>
      <c r="F20" s="189"/>
      <c r="G20" s="189"/>
      <c r="H20" s="189"/>
    </row>
    <row r="21" spans="1:8" s="33" customFormat="1" ht="12.75">
      <c r="A21" s="95">
        <v>64</v>
      </c>
      <c r="B21" s="95"/>
      <c r="C21" s="96" t="s">
        <v>26</v>
      </c>
      <c r="D21" s="181">
        <v>0.05</v>
      </c>
      <c r="E21" s="182">
        <v>0.05</v>
      </c>
      <c r="F21" s="182">
        <v>0.02</v>
      </c>
      <c r="G21" s="97">
        <f t="shared" si="0"/>
        <v>40</v>
      </c>
      <c r="H21" s="97">
        <f>F21/E21*100</f>
        <v>40</v>
      </c>
    </row>
    <row r="22" spans="1:8" s="33" customFormat="1" ht="12.75">
      <c r="A22" s="47" t="s">
        <v>27</v>
      </c>
      <c r="B22" s="46"/>
      <c r="C22" s="71" t="s">
        <v>28</v>
      </c>
      <c r="D22" s="183">
        <v>0.05</v>
      </c>
      <c r="E22" s="190">
        <v>0.05</v>
      </c>
      <c r="F22" s="190">
        <v>0.02</v>
      </c>
      <c r="G22" s="184">
        <f t="shared" si="0"/>
        <v>40</v>
      </c>
      <c r="H22" s="48">
        <f>F22/E22*100</f>
        <v>40</v>
      </c>
    </row>
    <row r="23" spans="1:8" s="35" customFormat="1" ht="12.75">
      <c r="A23" s="49"/>
      <c r="B23" s="69">
        <v>64132</v>
      </c>
      <c r="C23" s="69" t="s">
        <v>29</v>
      </c>
      <c r="D23" s="185">
        <v>0.05</v>
      </c>
      <c r="E23" s="188">
        <v>0.05</v>
      </c>
      <c r="F23" s="188">
        <v>0.02</v>
      </c>
      <c r="G23" s="184">
        <f t="shared" si="0"/>
        <v>40</v>
      </c>
      <c r="H23" s="48">
        <v>0</v>
      </c>
    </row>
    <row r="24" spans="1:8" s="33" customFormat="1" ht="25.5">
      <c r="A24" s="95">
        <v>65</v>
      </c>
      <c r="B24" s="95"/>
      <c r="C24" s="96" t="s">
        <v>30</v>
      </c>
      <c r="D24" s="181">
        <v>6143.08</v>
      </c>
      <c r="E24" s="182">
        <v>14339.11</v>
      </c>
      <c r="F24" s="182">
        <v>15868.11</v>
      </c>
      <c r="G24" s="97">
        <f t="shared" si="0"/>
        <v>258.30869856814496</v>
      </c>
      <c r="H24" s="97">
        <f>F24/E24*100</f>
        <v>110.6631443653058</v>
      </c>
    </row>
    <row r="25" spans="1:8" s="33" customFormat="1" ht="12.75">
      <c r="A25" s="47" t="s">
        <v>31</v>
      </c>
      <c r="B25" s="46"/>
      <c r="C25" s="71" t="s">
        <v>0</v>
      </c>
      <c r="D25" s="183">
        <v>6143.08</v>
      </c>
      <c r="E25" s="190">
        <v>14339.11</v>
      </c>
      <c r="F25" s="190">
        <v>15868.11</v>
      </c>
      <c r="G25" s="184">
        <f t="shared" si="0"/>
        <v>258.30869856814496</v>
      </c>
      <c r="H25" s="70">
        <f>F25/E25*100</f>
        <v>110.6631443653058</v>
      </c>
    </row>
    <row r="26" spans="1:8" s="35" customFormat="1" ht="12.75">
      <c r="A26" s="49"/>
      <c r="B26" s="69">
        <v>65268</v>
      </c>
      <c r="C26" s="69" t="s">
        <v>47</v>
      </c>
      <c r="D26" s="185">
        <v>6143.08</v>
      </c>
      <c r="E26" s="188">
        <v>14339.11</v>
      </c>
      <c r="F26" s="188">
        <v>15868.11</v>
      </c>
      <c r="G26" s="184">
        <f t="shared" si="0"/>
        <v>258.30869856814496</v>
      </c>
      <c r="H26" s="48">
        <v>0</v>
      </c>
    </row>
    <row r="27" spans="1:8" s="35" customFormat="1" ht="12.75">
      <c r="A27" s="95">
        <v>66</v>
      </c>
      <c r="B27" s="95"/>
      <c r="C27" s="96" t="s">
        <v>1</v>
      </c>
      <c r="D27" s="181">
        <f>SUM(D28+D31)</f>
        <v>4908.09</v>
      </c>
      <c r="E27" s="182">
        <v>5517.5</v>
      </c>
      <c r="F27" s="182">
        <f>SUM(F28+F31)</f>
        <v>6005.76</v>
      </c>
      <c r="G27" s="97">
        <f t="shared" si="0"/>
        <v>122.36450431838047</v>
      </c>
      <c r="H27" s="97">
        <f>F27/E27*100</f>
        <v>108.84929768917083</v>
      </c>
    </row>
    <row r="28" spans="1:8" s="35" customFormat="1" ht="12.75">
      <c r="A28" s="46">
        <v>661</v>
      </c>
      <c r="B28" s="46"/>
      <c r="C28" s="71" t="s">
        <v>1</v>
      </c>
      <c r="D28" s="183">
        <v>4855</v>
      </c>
      <c r="E28" s="190">
        <v>5517.5</v>
      </c>
      <c r="F28" s="190">
        <f>SUM(F29+F30)</f>
        <v>6005.76</v>
      </c>
      <c r="G28" s="184">
        <f t="shared" si="0"/>
        <v>123.70257466529353</v>
      </c>
      <c r="H28" s="48">
        <f>F28/E28*100</f>
        <v>108.84929768917083</v>
      </c>
    </row>
    <row r="29" spans="1:8" s="35" customFormat="1" ht="12.75">
      <c r="A29" s="46"/>
      <c r="B29" s="49">
        <v>6614</v>
      </c>
      <c r="C29" s="71"/>
      <c r="D29" s="183">
        <v>0</v>
      </c>
      <c r="E29" s="190">
        <v>0</v>
      </c>
      <c r="F29" s="188">
        <v>249.2</v>
      </c>
      <c r="G29" s="184"/>
      <c r="H29" s="48"/>
    </row>
    <row r="30" spans="1:8" s="35" customFormat="1" ht="12.75">
      <c r="A30" s="49"/>
      <c r="B30" s="49">
        <v>6615</v>
      </c>
      <c r="C30" s="69" t="s">
        <v>48</v>
      </c>
      <c r="D30" s="185">
        <v>4855</v>
      </c>
      <c r="E30" s="188">
        <v>0</v>
      </c>
      <c r="F30" s="188">
        <v>5756.56</v>
      </c>
      <c r="G30" s="184">
        <f t="shared" si="0"/>
        <v>118.56972193614831</v>
      </c>
      <c r="H30" s="48"/>
    </row>
    <row r="31" spans="1:8" s="35" customFormat="1" ht="25.5">
      <c r="A31" s="47">
        <v>663</v>
      </c>
      <c r="B31" s="46"/>
      <c r="C31" s="71" t="s">
        <v>49</v>
      </c>
      <c r="D31" s="183">
        <v>53.09</v>
      </c>
      <c r="E31" s="190">
        <v>0</v>
      </c>
      <c r="F31" s="190">
        <v>0</v>
      </c>
      <c r="G31" s="184">
        <f t="shared" si="0"/>
        <v>0</v>
      </c>
      <c r="H31" s="48">
        <v>0</v>
      </c>
    </row>
    <row r="32" spans="1:8" s="35" customFormat="1" ht="12.75">
      <c r="A32" s="49"/>
      <c r="B32" s="69">
        <v>6631</v>
      </c>
      <c r="C32" s="69" t="s">
        <v>50</v>
      </c>
      <c r="D32" s="185">
        <v>53.09</v>
      </c>
      <c r="E32" s="188"/>
      <c r="F32" s="188">
        <v>0</v>
      </c>
      <c r="G32" s="184">
        <f t="shared" si="0"/>
        <v>0</v>
      </c>
      <c r="H32" s="48">
        <v>0</v>
      </c>
    </row>
    <row r="33" spans="1:8" s="35" customFormat="1" ht="25.5">
      <c r="A33" s="95">
        <v>67</v>
      </c>
      <c r="B33" s="96"/>
      <c r="C33" s="96" t="s">
        <v>123</v>
      </c>
      <c r="D33" s="181">
        <f>SUM(D34)</f>
        <v>159441.37</v>
      </c>
      <c r="E33" s="182">
        <v>184723.56</v>
      </c>
      <c r="F33" s="182">
        <f>SUM(F34)</f>
        <v>184723.56</v>
      </c>
      <c r="G33" s="97">
        <f t="shared" si="0"/>
        <v>115.85673153711612</v>
      </c>
      <c r="H33" s="97">
        <v>0</v>
      </c>
    </row>
    <row r="34" spans="1:8" s="33" customFormat="1" ht="25.5">
      <c r="A34" s="46">
        <v>671</v>
      </c>
      <c r="B34" s="71"/>
      <c r="C34" s="71" t="s">
        <v>51</v>
      </c>
      <c r="D34" s="183">
        <f>SUM(D35+D36)</f>
        <v>159441.37</v>
      </c>
      <c r="E34" s="190">
        <v>184723.56</v>
      </c>
      <c r="F34" s="190">
        <f>SUM(F35:F36)</f>
        <v>184723.56</v>
      </c>
      <c r="G34" s="184">
        <f t="shared" si="0"/>
        <v>115.85673153711612</v>
      </c>
      <c r="H34" s="48">
        <v>0</v>
      </c>
    </row>
    <row r="35" spans="1:8" s="35" customFormat="1" ht="25.5">
      <c r="A35" s="49"/>
      <c r="B35" s="69">
        <v>6711</v>
      </c>
      <c r="C35" s="69" t="s">
        <v>51</v>
      </c>
      <c r="D35" s="185">
        <v>156557.44</v>
      </c>
      <c r="E35" s="188">
        <v>183329.57</v>
      </c>
      <c r="F35" s="188">
        <v>183329.57</v>
      </c>
      <c r="G35" s="184">
        <f t="shared" si="0"/>
        <v>117.10051595120616</v>
      </c>
      <c r="H35" s="48">
        <v>0</v>
      </c>
    </row>
    <row r="36" spans="1:8" s="35" customFormat="1" ht="25.5">
      <c r="A36" s="49"/>
      <c r="B36" s="69">
        <v>6712</v>
      </c>
      <c r="C36" s="69" t="s">
        <v>52</v>
      </c>
      <c r="D36" s="185">
        <v>2883.93</v>
      </c>
      <c r="E36" s="188">
        <v>1393.99</v>
      </c>
      <c r="F36" s="188">
        <v>1393.99</v>
      </c>
      <c r="G36" s="184">
        <f t="shared" si="0"/>
        <v>48.33647141227423</v>
      </c>
      <c r="H36" s="48">
        <v>0</v>
      </c>
    </row>
    <row r="37" spans="1:8" s="35" customFormat="1" ht="12.75">
      <c r="A37" s="95">
        <v>72</v>
      </c>
      <c r="B37" s="98"/>
      <c r="C37" s="96" t="s">
        <v>120</v>
      </c>
      <c r="D37" s="181">
        <v>9025.15</v>
      </c>
      <c r="E37" s="182"/>
      <c r="F37" s="182">
        <v>0</v>
      </c>
      <c r="G37" s="97">
        <f t="shared" si="0"/>
        <v>0</v>
      </c>
      <c r="H37" s="97">
        <v>100</v>
      </c>
    </row>
    <row r="38" spans="1:8" s="35" customFormat="1" ht="12.75">
      <c r="A38" s="46">
        <v>723</v>
      </c>
      <c r="B38" s="69"/>
      <c r="C38" s="71" t="s">
        <v>121</v>
      </c>
      <c r="D38" s="183">
        <v>9025.15</v>
      </c>
      <c r="E38" s="188"/>
      <c r="F38" s="188">
        <v>0</v>
      </c>
      <c r="G38" s="184">
        <f t="shared" si="0"/>
        <v>0</v>
      </c>
      <c r="H38" s="48">
        <v>0</v>
      </c>
    </row>
    <row r="39" spans="1:8" s="35" customFormat="1" ht="12.75">
      <c r="A39" s="46"/>
      <c r="B39" s="69">
        <v>7231</v>
      </c>
      <c r="C39" s="69" t="s">
        <v>122</v>
      </c>
      <c r="D39" s="185">
        <v>9025.15</v>
      </c>
      <c r="E39" s="188"/>
      <c r="F39" s="188">
        <v>0</v>
      </c>
      <c r="G39" s="184">
        <f t="shared" si="0"/>
        <v>0</v>
      </c>
      <c r="H39" s="48">
        <v>0</v>
      </c>
    </row>
    <row r="40" spans="1:8" s="41" customFormat="1" ht="12.75">
      <c r="A40" s="46">
        <v>922</v>
      </c>
      <c r="B40" s="71"/>
      <c r="C40" s="71" t="s">
        <v>80</v>
      </c>
      <c r="D40" s="183"/>
      <c r="E40" s="190"/>
      <c r="F40" s="190"/>
      <c r="G40" s="184">
        <v>0</v>
      </c>
      <c r="H40" s="48">
        <v>0</v>
      </c>
    </row>
    <row r="41" spans="1:8" ht="12.75">
      <c r="A41" s="68"/>
      <c r="B41" s="69">
        <v>92211</v>
      </c>
      <c r="C41" s="69" t="s">
        <v>175</v>
      </c>
      <c r="D41" s="275"/>
      <c r="E41" s="183"/>
      <c r="F41" s="183"/>
      <c r="G41" s="184">
        <v>0</v>
      </c>
      <c r="H41" s="48">
        <v>0</v>
      </c>
    </row>
    <row r="42" spans="1:8" ht="12.75" customHeight="1">
      <c r="A42" s="29"/>
      <c r="B42" s="29"/>
      <c r="E42" s="29"/>
      <c r="F42" s="29"/>
      <c r="G42" s="29"/>
      <c r="H42" s="29"/>
    </row>
    <row r="43" spans="1:8" ht="12.75" customHeight="1">
      <c r="A43" s="288" t="s">
        <v>234</v>
      </c>
      <c r="B43" s="285"/>
      <c r="C43" s="285"/>
      <c r="D43" s="85"/>
      <c r="E43" s="285" t="s">
        <v>118</v>
      </c>
      <c r="F43" s="285"/>
      <c r="G43" s="285"/>
      <c r="H43" s="29"/>
    </row>
    <row r="44" spans="1:8" ht="12.75" customHeight="1">
      <c r="A44" s="29"/>
      <c r="B44" s="29"/>
      <c r="E44" s="285" t="s">
        <v>124</v>
      </c>
      <c r="F44" s="285"/>
      <c r="G44" s="285"/>
      <c r="H44" s="29"/>
    </row>
    <row r="45" spans="1:8" ht="12.75" customHeight="1">
      <c r="A45" s="29"/>
      <c r="B45" s="29"/>
      <c r="D45" s="85"/>
      <c r="E45" s="29"/>
      <c r="F45" s="29"/>
      <c r="G45" s="29"/>
      <c r="H45" s="29"/>
    </row>
    <row r="46" spans="1:8" ht="22.5" customHeight="1">
      <c r="A46" s="29"/>
      <c r="B46" s="29"/>
      <c r="D46" s="85"/>
      <c r="E46" s="29"/>
      <c r="F46" s="29"/>
      <c r="G46" s="29"/>
      <c r="H46" s="29"/>
    </row>
    <row r="47" spans="1:8" ht="12.75" customHeight="1">
      <c r="A47" s="29"/>
      <c r="B47" s="29"/>
      <c r="E47" s="29"/>
      <c r="F47" s="29"/>
      <c r="G47" s="29"/>
      <c r="H47" s="29"/>
    </row>
    <row r="48" spans="1:8" ht="22.5" customHeight="1">
      <c r="A48" s="29"/>
      <c r="B48" s="29"/>
      <c r="E48" s="29"/>
      <c r="F48" s="29"/>
      <c r="G48" s="29"/>
      <c r="H48" s="29"/>
    </row>
    <row r="49" spans="1:8" ht="12.75">
      <c r="A49" s="29"/>
      <c r="B49" s="29"/>
      <c r="E49" s="29"/>
      <c r="F49" s="29"/>
      <c r="G49" s="29"/>
      <c r="H49" s="29"/>
    </row>
    <row r="50" spans="1:8" ht="12.75">
      <c r="A50" s="29"/>
      <c r="B50" s="29"/>
      <c r="E50" s="29"/>
      <c r="F50" s="29"/>
      <c r="G50" s="29"/>
      <c r="H50" s="29"/>
    </row>
    <row r="51" spans="1:8" ht="22.5" customHeight="1">
      <c r="A51" s="29"/>
      <c r="B51" s="29"/>
      <c r="E51" s="29"/>
      <c r="F51" s="29"/>
      <c r="G51" s="29"/>
      <c r="H51" s="29"/>
    </row>
    <row r="52" spans="1:8" ht="22.5" customHeight="1">
      <c r="A52" s="29"/>
      <c r="B52" s="29"/>
      <c r="E52" s="29"/>
      <c r="F52" s="29"/>
      <c r="G52" s="29"/>
      <c r="H52" s="29"/>
    </row>
    <row r="53" spans="1:8" ht="12.75" customHeight="1">
      <c r="A53" s="29"/>
      <c r="B53" s="29"/>
      <c r="E53" s="29"/>
      <c r="F53" s="29"/>
      <c r="G53" s="29"/>
      <c r="H53" s="29"/>
    </row>
    <row r="54" spans="1:8" ht="22.5" customHeight="1">
      <c r="A54" s="29"/>
      <c r="B54" s="29"/>
      <c r="E54" s="29"/>
      <c r="F54" s="29"/>
      <c r="G54" s="29"/>
      <c r="H54" s="29"/>
    </row>
    <row r="55" spans="1:8" ht="22.5" customHeight="1">
      <c r="A55" s="29"/>
      <c r="B55" s="29"/>
      <c r="E55" s="29"/>
      <c r="F55" s="29"/>
      <c r="G55" s="29"/>
      <c r="H55" s="29"/>
    </row>
    <row r="56" spans="1:8" ht="12.75" customHeight="1">
      <c r="A56" s="29"/>
      <c r="B56" s="29"/>
      <c r="E56" s="29"/>
      <c r="F56" s="29"/>
      <c r="G56" s="29"/>
      <c r="H56" s="29"/>
    </row>
    <row r="57" spans="1:8" ht="12.75" customHeight="1">
      <c r="A57" s="29"/>
      <c r="B57" s="29"/>
      <c r="E57" s="29"/>
      <c r="F57" s="29"/>
      <c r="G57" s="29"/>
      <c r="H57" s="29"/>
    </row>
    <row r="58" spans="1:8" ht="22.5" customHeight="1">
      <c r="A58" s="29"/>
      <c r="B58" s="29"/>
      <c r="E58" s="29"/>
      <c r="F58" s="29"/>
      <c r="G58" s="29"/>
      <c r="H58" s="29"/>
    </row>
    <row r="59" spans="1:8" ht="22.5" customHeight="1">
      <c r="A59" s="29"/>
      <c r="B59" s="29"/>
      <c r="E59" s="29"/>
      <c r="F59" s="29"/>
      <c r="G59" s="29"/>
      <c r="H59" s="29"/>
    </row>
    <row r="60" spans="1:8" ht="22.5" customHeight="1">
      <c r="A60" s="29"/>
      <c r="B60" s="29"/>
      <c r="E60" s="29"/>
      <c r="F60" s="29"/>
      <c r="G60" s="29"/>
      <c r="H60" s="29"/>
    </row>
    <row r="61" spans="1:8" ht="22.5" customHeight="1">
      <c r="A61" s="29"/>
      <c r="B61" s="29"/>
      <c r="E61" s="29"/>
      <c r="F61" s="29"/>
      <c r="G61" s="29"/>
      <c r="H61" s="29"/>
    </row>
    <row r="62" spans="1:8" ht="22.5" customHeight="1">
      <c r="A62" s="29"/>
      <c r="B62" s="29"/>
      <c r="E62" s="29"/>
      <c r="F62" s="29"/>
      <c r="G62" s="29"/>
      <c r="H62" s="29"/>
    </row>
    <row r="63" spans="1:8" ht="22.5" customHeight="1">
      <c r="A63" s="29"/>
      <c r="B63" s="29"/>
      <c r="E63" s="29"/>
      <c r="F63" s="29"/>
      <c r="G63" s="29"/>
      <c r="H63" s="29"/>
    </row>
    <row r="64" spans="1:8" ht="12.75" customHeight="1">
      <c r="A64" s="29"/>
      <c r="B64" s="29"/>
      <c r="E64" s="29"/>
      <c r="F64" s="29"/>
      <c r="G64" s="29"/>
      <c r="H64" s="29"/>
    </row>
    <row r="65" spans="1:8" ht="12.75">
      <c r="A65" s="29"/>
      <c r="B65" s="29"/>
      <c r="E65" s="29"/>
      <c r="F65" s="29"/>
      <c r="G65" s="29"/>
      <c r="H65" s="29"/>
    </row>
    <row r="66" spans="1:8" ht="22.5" customHeight="1">
      <c r="A66" s="29"/>
      <c r="B66" s="29"/>
      <c r="E66" s="29"/>
      <c r="F66" s="29"/>
      <c r="G66" s="29"/>
      <c r="H66" s="29"/>
    </row>
    <row r="67" spans="1:8" ht="22.5" customHeight="1">
      <c r="A67" s="29"/>
      <c r="B67" s="29"/>
      <c r="E67" s="29"/>
      <c r="F67" s="29"/>
      <c r="G67" s="29"/>
      <c r="H67" s="29"/>
    </row>
    <row r="68" spans="1:8" ht="22.5" customHeight="1">
      <c r="A68" s="29"/>
      <c r="B68" s="29"/>
      <c r="E68" s="29"/>
      <c r="F68" s="29"/>
      <c r="G68" s="29"/>
      <c r="H68" s="29"/>
    </row>
    <row r="69" spans="1:8" ht="22.5" customHeight="1">
      <c r="A69" s="29"/>
      <c r="B69" s="29"/>
      <c r="E69" s="29"/>
      <c r="F69" s="29"/>
      <c r="G69" s="29"/>
      <c r="H69" s="29"/>
    </row>
    <row r="70" spans="1:8" ht="22.5" customHeight="1">
      <c r="A70" s="29"/>
      <c r="B70" s="29"/>
      <c r="E70" s="29"/>
      <c r="F70" s="29"/>
      <c r="G70" s="29"/>
      <c r="H70" s="29"/>
    </row>
    <row r="71" spans="1:8" ht="12.75">
      <c r="A71" s="29"/>
      <c r="B71" s="29"/>
      <c r="E71" s="29"/>
      <c r="F71" s="29"/>
      <c r="G71" s="29"/>
      <c r="H71" s="29"/>
    </row>
    <row r="72" spans="1:8" ht="22.5" customHeight="1">
      <c r="A72" s="29"/>
      <c r="B72" s="29"/>
      <c r="E72" s="29"/>
      <c r="F72" s="29"/>
      <c r="G72" s="29"/>
      <c r="H72" s="29"/>
    </row>
    <row r="73" spans="1:8" ht="22.5" customHeight="1">
      <c r="A73" s="29"/>
      <c r="B73" s="29"/>
      <c r="E73" s="29"/>
      <c r="F73" s="29"/>
      <c r="G73" s="29"/>
      <c r="H73" s="29"/>
    </row>
    <row r="74" spans="1:8" ht="22.5" customHeight="1">
      <c r="A74" s="29"/>
      <c r="B74" s="29"/>
      <c r="E74" s="29"/>
      <c r="F74" s="29"/>
      <c r="G74" s="29"/>
      <c r="H74" s="29"/>
    </row>
    <row r="75" spans="1:8" ht="22.5" customHeight="1">
      <c r="A75" s="29"/>
      <c r="B75" s="29"/>
      <c r="E75" s="29"/>
      <c r="F75" s="29"/>
      <c r="G75" s="29"/>
      <c r="H75" s="29"/>
    </row>
    <row r="76" spans="1:8" ht="22.5" customHeight="1">
      <c r="A76" s="29"/>
      <c r="B76" s="29"/>
      <c r="E76" s="29"/>
      <c r="F76" s="29"/>
      <c r="G76" s="29"/>
      <c r="H76" s="29"/>
    </row>
    <row r="77" spans="1:8" ht="22.5" customHeight="1">
      <c r="A77" s="29"/>
      <c r="B77" s="29"/>
      <c r="E77" s="29"/>
      <c r="F77" s="29"/>
      <c r="G77" s="29"/>
      <c r="H77" s="29"/>
    </row>
    <row r="78" spans="1:8" ht="12.75">
      <c r="A78" s="29"/>
      <c r="B78" s="29"/>
      <c r="E78" s="29"/>
      <c r="F78" s="29"/>
      <c r="G78" s="29"/>
      <c r="H78" s="29"/>
    </row>
    <row r="79" spans="1:8" ht="22.5" customHeight="1">
      <c r="A79" s="29"/>
      <c r="B79" s="29"/>
      <c r="E79" s="29"/>
      <c r="F79" s="29"/>
      <c r="G79" s="29"/>
      <c r="H79" s="29"/>
    </row>
    <row r="80" spans="1:8" ht="12.75" customHeight="1">
      <c r="A80" s="29"/>
      <c r="B80" s="29"/>
      <c r="E80" s="29"/>
      <c r="F80" s="29"/>
      <c r="G80" s="29"/>
      <c r="H80" s="29"/>
    </row>
    <row r="81" spans="1:8" ht="22.5" customHeight="1">
      <c r="A81" s="29"/>
      <c r="B81" s="29"/>
      <c r="E81" s="29"/>
      <c r="F81" s="29"/>
      <c r="G81" s="29"/>
      <c r="H81" s="29"/>
    </row>
    <row r="82" spans="1:8" ht="22.5" customHeight="1">
      <c r="A82" s="29"/>
      <c r="B82" s="29"/>
      <c r="E82" s="29"/>
      <c r="F82" s="29"/>
      <c r="G82" s="29"/>
      <c r="H82" s="29"/>
    </row>
    <row r="83" spans="1:8" ht="22.5" customHeight="1">
      <c r="A83" s="29"/>
      <c r="B83" s="29"/>
      <c r="E83" s="29"/>
      <c r="F83" s="29"/>
      <c r="G83" s="29"/>
      <c r="H83" s="29"/>
    </row>
    <row r="84" spans="1:8" ht="22.5" customHeight="1">
      <c r="A84" s="29"/>
      <c r="B84" s="29"/>
      <c r="E84" s="29"/>
      <c r="F84" s="29"/>
      <c r="G84" s="29"/>
      <c r="H84" s="29"/>
    </row>
    <row r="85" spans="1:8" ht="22.5" customHeight="1">
      <c r="A85" s="29"/>
      <c r="B85" s="29"/>
      <c r="E85" s="29"/>
      <c r="F85" s="29"/>
      <c r="G85" s="29"/>
      <c r="H85" s="29"/>
    </row>
    <row r="86" spans="1:8" ht="22.5" customHeight="1">
      <c r="A86" s="29"/>
      <c r="B86" s="29"/>
      <c r="E86" s="29"/>
      <c r="F86" s="29"/>
      <c r="G86" s="29"/>
      <c r="H86" s="29"/>
    </row>
    <row r="87" spans="1:8" ht="22.5" customHeight="1">
      <c r="A87" s="29"/>
      <c r="B87" s="29"/>
      <c r="E87" s="29"/>
      <c r="F87" s="29"/>
      <c r="G87" s="29"/>
      <c r="H87" s="29"/>
    </row>
    <row r="88" spans="1:8" ht="12.75">
      <c r="A88" s="29"/>
      <c r="B88" s="29"/>
      <c r="E88" s="29"/>
      <c r="F88" s="29"/>
      <c r="G88" s="29"/>
      <c r="H88" s="29"/>
    </row>
    <row r="89" spans="1:8" ht="22.5" customHeight="1">
      <c r="A89" s="29"/>
      <c r="B89" s="29"/>
      <c r="E89" s="29"/>
      <c r="F89" s="29"/>
      <c r="G89" s="29"/>
      <c r="H89" s="29"/>
    </row>
    <row r="90" spans="1:8" ht="22.5" customHeight="1">
      <c r="A90" s="29"/>
      <c r="B90" s="29"/>
      <c r="E90" s="29"/>
      <c r="F90" s="29"/>
      <c r="G90" s="29"/>
      <c r="H90" s="29"/>
    </row>
    <row r="91" spans="1:8" ht="22.5" customHeight="1">
      <c r="A91" s="29"/>
      <c r="B91" s="29"/>
      <c r="E91" s="29"/>
      <c r="F91" s="29"/>
      <c r="G91" s="29"/>
      <c r="H91" s="29"/>
    </row>
    <row r="92" spans="1:8" ht="12.75">
      <c r="A92" s="29"/>
      <c r="B92" s="29"/>
      <c r="E92" s="29"/>
      <c r="F92" s="29"/>
      <c r="G92" s="29"/>
      <c r="H92" s="29"/>
    </row>
    <row r="93" spans="1:8" ht="22.5" customHeight="1">
      <c r="A93" s="29"/>
      <c r="B93" s="29"/>
      <c r="E93" s="29"/>
      <c r="F93" s="29"/>
      <c r="G93" s="29"/>
      <c r="H93" s="29"/>
    </row>
    <row r="94" spans="1:8" ht="12.75">
      <c r="A94" s="29"/>
      <c r="B94" s="29"/>
      <c r="E94" s="29"/>
      <c r="F94" s="29"/>
      <c r="G94" s="29"/>
      <c r="H94" s="29"/>
    </row>
    <row r="95" spans="1:8" ht="22.5" customHeight="1">
      <c r="A95" s="29"/>
      <c r="B95" s="29"/>
      <c r="E95" s="29"/>
      <c r="F95" s="29"/>
      <c r="G95" s="29"/>
      <c r="H95" s="29"/>
    </row>
    <row r="96" spans="1:8" ht="22.5" customHeight="1">
      <c r="A96" s="29"/>
      <c r="B96" s="29"/>
      <c r="E96" s="29"/>
      <c r="F96" s="29"/>
      <c r="G96" s="29"/>
      <c r="H96" s="29"/>
    </row>
    <row r="97" spans="1:8" ht="22.5" customHeight="1">
      <c r="A97" s="29"/>
      <c r="B97" s="29"/>
      <c r="E97" s="29"/>
      <c r="F97" s="29"/>
      <c r="G97" s="29"/>
      <c r="H97" s="29"/>
    </row>
    <row r="98" spans="1:8" ht="22.5" customHeight="1">
      <c r="A98" s="29"/>
      <c r="B98" s="29"/>
      <c r="E98" s="29"/>
      <c r="F98" s="29"/>
      <c r="G98" s="29"/>
      <c r="H98" s="29"/>
    </row>
    <row r="99" spans="1:8" ht="22.5" customHeight="1">
      <c r="A99" s="29"/>
      <c r="B99" s="29"/>
      <c r="E99" s="29"/>
      <c r="F99" s="29"/>
      <c r="G99" s="29"/>
      <c r="H99" s="29"/>
    </row>
    <row r="100" spans="1:8" ht="22.5" customHeight="1">
      <c r="A100" s="29"/>
      <c r="B100" s="29"/>
      <c r="E100" s="29"/>
      <c r="F100" s="29"/>
      <c r="G100" s="29"/>
      <c r="H100" s="29"/>
    </row>
    <row r="101" spans="1:8" ht="22.5" customHeight="1">
      <c r="A101" s="29"/>
      <c r="B101" s="29"/>
      <c r="E101" s="29"/>
      <c r="F101" s="29"/>
      <c r="G101" s="29"/>
      <c r="H101" s="29"/>
    </row>
    <row r="102" spans="1:8" ht="12.75" customHeight="1">
      <c r="A102" s="29"/>
      <c r="B102" s="29"/>
      <c r="E102" s="29"/>
      <c r="F102" s="29"/>
      <c r="G102" s="29"/>
      <c r="H102" s="29"/>
    </row>
    <row r="103" spans="1:8" ht="22.5" customHeight="1">
      <c r="A103" s="29"/>
      <c r="B103" s="29"/>
      <c r="E103" s="29"/>
      <c r="F103" s="29"/>
      <c r="G103" s="29"/>
      <c r="H103" s="29"/>
    </row>
    <row r="104" spans="1:8" ht="22.5" customHeight="1">
      <c r="A104" s="29"/>
      <c r="B104" s="29"/>
      <c r="E104" s="29"/>
      <c r="F104" s="29"/>
      <c r="G104" s="29"/>
      <c r="H104" s="29"/>
    </row>
    <row r="105" spans="1:8" ht="12.75" customHeight="1">
      <c r="A105" s="29"/>
      <c r="B105" s="29"/>
      <c r="E105" s="29"/>
      <c r="F105" s="29"/>
      <c r="G105" s="29"/>
      <c r="H105" s="29"/>
    </row>
    <row r="106" spans="1:8" ht="22.5" customHeight="1">
      <c r="A106" s="29"/>
      <c r="B106" s="29"/>
      <c r="E106" s="29"/>
      <c r="F106" s="29"/>
      <c r="G106" s="29"/>
      <c r="H106" s="29"/>
    </row>
    <row r="107" spans="1:8" ht="22.5" customHeight="1">
      <c r="A107" s="29"/>
      <c r="B107" s="29"/>
      <c r="E107" s="29"/>
      <c r="F107" s="29"/>
      <c r="G107" s="29"/>
      <c r="H107" s="29"/>
    </row>
    <row r="108" spans="1:8" ht="12.75">
      <c r="A108" s="29"/>
      <c r="B108" s="29"/>
      <c r="E108" s="29"/>
      <c r="F108" s="29"/>
      <c r="G108" s="29"/>
      <c r="H108" s="29"/>
    </row>
    <row r="109" spans="1:8" ht="22.5" customHeight="1">
      <c r="A109" s="29"/>
      <c r="B109" s="29"/>
      <c r="E109" s="29"/>
      <c r="F109" s="29"/>
      <c r="G109" s="29"/>
      <c r="H109" s="29"/>
    </row>
    <row r="110" spans="1:8" ht="22.5" customHeight="1">
      <c r="A110" s="29"/>
      <c r="B110" s="29"/>
      <c r="E110" s="29"/>
      <c r="F110" s="29"/>
      <c r="G110" s="29"/>
      <c r="H110" s="29"/>
    </row>
    <row r="111" spans="1:8" ht="22.5" customHeight="1">
      <c r="A111" s="29"/>
      <c r="B111" s="29"/>
      <c r="E111" s="29"/>
      <c r="F111" s="29"/>
      <c r="G111" s="29"/>
      <c r="H111" s="29"/>
    </row>
    <row r="112" spans="1:8" ht="22.5" customHeight="1">
      <c r="A112" s="29"/>
      <c r="B112" s="29"/>
      <c r="E112" s="29"/>
      <c r="F112" s="29"/>
      <c r="G112" s="29"/>
      <c r="H112" s="29"/>
    </row>
    <row r="113" spans="1:8" ht="22.5" customHeight="1">
      <c r="A113" s="29"/>
      <c r="B113" s="29"/>
      <c r="E113" s="29"/>
      <c r="F113" s="29"/>
      <c r="G113" s="29"/>
      <c r="H113" s="29"/>
    </row>
    <row r="114" spans="1:8" ht="12.75" customHeight="1">
      <c r="A114" s="29"/>
      <c r="B114" s="29"/>
      <c r="E114" s="29"/>
      <c r="F114" s="29"/>
      <c r="G114" s="29"/>
      <c r="H114" s="29"/>
    </row>
    <row r="115" spans="1:8" ht="12.75" customHeight="1">
      <c r="A115" s="29"/>
      <c r="B115" s="29"/>
      <c r="E115" s="29"/>
      <c r="F115" s="29"/>
      <c r="G115" s="29"/>
      <c r="H115" s="29"/>
    </row>
    <row r="116" spans="1:8" ht="12.75">
      <c r="A116" s="29"/>
      <c r="B116" s="29"/>
      <c r="E116" s="29"/>
      <c r="F116" s="29"/>
      <c r="G116" s="29"/>
      <c r="H116" s="29"/>
    </row>
    <row r="117" spans="1:8" ht="22.5" customHeight="1">
      <c r="A117" s="29"/>
      <c r="B117" s="29"/>
      <c r="E117" s="29"/>
      <c r="F117" s="29"/>
      <c r="G117" s="29"/>
      <c r="H117" s="29"/>
    </row>
    <row r="118" spans="1:8" ht="22.5" customHeight="1">
      <c r="A118" s="29"/>
      <c r="B118" s="29"/>
      <c r="E118" s="29"/>
      <c r="F118" s="29"/>
      <c r="G118" s="29"/>
      <c r="H118" s="29"/>
    </row>
    <row r="119" spans="1:8" ht="12.75" customHeight="1">
      <c r="A119" s="29"/>
      <c r="B119" s="29"/>
      <c r="E119" s="29"/>
      <c r="F119" s="29"/>
      <c r="G119" s="29"/>
      <c r="H119" s="29"/>
    </row>
    <row r="120" spans="1:8" ht="12.75" customHeight="1">
      <c r="A120" s="29"/>
      <c r="B120" s="29"/>
      <c r="E120" s="29"/>
      <c r="F120" s="29"/>
      <c r="G120" s="29"/>
      <c r="H120" s="29"/>
    </row>
    <row r="121" spans="1:8" ht="22.5" customHeight="1">
      <c r="A121" s="29"/>
      <c r="B121" s="29"/>
      <c r="E121" s="29"/>
      <c r="F121" s="29"/>
      <c r="G121" s="29"/>
      <c r="H121" s="29"/>
    </row>
    <row r="122" spans="1:8" ht="12.75" customHeight="1">
      <c r="A122" s="29"/>
      <c r="B122" s="29"/>
      <c r="E122" s="29"/>
      <c r="F122" s="29"/>
      <c r="G122" s="29"/>
      <c r="H122" s="29"/>
    </row>
    <row r="123" spans="1:8" ht="12.75" customHeight="1">
      <c r="A123" s="29"/>
      <c r="B123" s="29"/>
      <c r="E123" s="29"/>
      <c r="F123" s="29"/>
      <c r="G123" s="29"/>
      <c r="H123" s="29"/>
    </row>
    <row r="124" spans="1:8" ht="12.75" customHeight="1">
      <c r="A124" s="29"/>
      <c r="B124" s="29"/>
      <c r="E124" s="29"/>
      <c r="F124" s="29"/>
      <c r="G124" s="29"/>
      <c r="H124" s="29"/>
    </row>
    <row r="125" spans="1:8" ht="22.5" customHeight="1">
      <c r="A125" s="29"/>
      <c r="B125" s="29"/>
      <c r="E125" s="29"/>
      <c r="F125" s="29"/>
      <c r="G125" s="29"/>
      <c r="H125" s="29"/>
    </row>
    <row r="126" spans="1:8" ht="22.5" customHeight="1">
      <c r="A126" s="29"/>
      <c r="B126" s="29"/>
      <c r="E126" s="29"/>
      <c r="F126" s="29"/>
      <c r="G126" s="29"/>
      <c r="H126" s="29"/>
    </row>
    <row r="127" spans="1:8" ht="22.5" customHeight="1">
      <c r="A127" s="29"/>
      <c r="B127" s="29"/>
      <c r="E127" s="29"/>
      <c r="F127" s="29"/>
      <c r="G127" s="29"/>
      <c r="H127" s="29"/>
    </row>
    <row r="128" spans="1:8" ht="12.75" customHeight="1">
      <c r="A128" s="29"/>
      <c r="B128" s="29"/>
      <c r="E128" s="29"/>
      <c r="F128" s="29"/>
      <c r="G128" s="29"/>
      <c r="H128" s="29"/>
    </row>
    <row r="129" spans="1:8" ht="12.75">
      <c r="A129" s="29"/>
      <c r="B129" s="29"/>
      <c r="E129" s="29"/>
      <c r="F129" s="29"/>
      <c r="G129" s="29"/>
      <c r="H129" s="29"/>
    </row>
    <row r="130" spans="1:8" ht="12.75" customHeight="1">
      <c r="A130" s="29"/>
      <c r="B130" s="29"/>
      <c r="E130" s="29"/>
      <c r="F130" s="29"/>
      <c r="G130" s="29"/>
      <c r="H130" s="29"/>
    </row>
    <row r="131" spans="1:8" ht="12.75" customHeight="1">
      <c r="A131" s="29"/>
      <c r="B131" s="29"/>
      <c r="E131" s="29"/>
      <c r="F131" s="29"/>
      <c r="G131" s="29"/>
      <c r="H131" s="29"/>
    </row>
    <row r="132" spans="5:8" ht="12.75">
      <c r="E132" s="37"/>
      <c r="F132" s="37"/>
      <c r="G132" s="37"/>
      <c r="H132" s="37"/>
    </row>
    <row r="133" spans="5:8" ht="12.75">
      <c r="E133" s="37"/>
      <c r="F133" s="37"/>
      <c r="G133" s="37"/>
      <c r="H133" s="37"/>
    </row>
    <row r="134" spans="5:8" ht="12.75">
      <c r="E134" s="37"/>
      <c r="F134" s="37"/>
      <c r="G134" s="37"/>
      <c r="H134" s="37"/>
    </row>
    <row r="135" spans="5:8" ht="12.75">
      <c r="E135" s="37"/>
      <c r="F135" s="37"/>
      <c r="G135" s="37"/>
      <c r="H135" s="37"/>
    </row>
    <row r="136" spans="5:8" ht="12.75">
      <c r="E136" s="37"/>
      <c r="F136" s="37"/>
      <c r="G136" s="37"/>
      <c r="H136" s="37"/>
    </row>
    <row r="137" spans="5:8" ht="12.75">
      <c r="E137" s="37"/>
      <c r="F137" s="37"/>
      <c r="G137" s="37"/>
      <c r="H137" s="37"/>
    </row>
    <row r="138" spans="5:8" ht="12.75">
      <c r="E138" s="37"/>
      <c r="F138" s="37"/>
      <c r="G138" s="37"/>
      <c r="H138" s="37"/>
    </row>
    <row r="139" spans="5:8" ht="12.75">
      <c r="E139" s="37"/>
      <c r="F139" s="37"/>
      <c r="G139" s="37"/>
      <c r="H139" s="37"/>
    </row>
    <row r="140" spans="5:8" ht="12.75">
      <c r="E140" s="37"/>
      <c r="F140" s="37"/>
      <c r="G140" s="37"/>
      <c r="H140" s="37"/>
    </row>
    <row r="141" spans="5:8" ht="12.75">
      <c r="E141" s="37"/>
      <c r="F141" s="37"/>
      <c r="G141" s="37"/>
      <c r="H141" s="37"/>
    </row>
    <row r="142" spans="5:8" ht="12.75">
      <c r="E142" s="37"/>
      <c r="F142" s="37"/>
      <c r="G142" s="37"/>
      <c r="H142" s="37"/>
    </row>
    <row r="143" spans="5:8" ht="12.75">
      <c r="E143" s="37"/>
      <c r="F143" s="37"/>
      <c r="G143" s="37"/>
      <c r="H143" s="37"/>
    </row>
    <row r="144" spans="5:8" ht="12.75">
      <c r="E144" s="37"/>
      <c r="F144" s="37"/>
      <c r="G144" s="37"/>
      <c r="H144" s="37"/>
    </row>
    <row r="145" spans="5:8" ht="12.75">
      <c r="E145" s="37"/>
      <c r="F145" s="37"/>
      <c r="G145" s="37"/>
      <c r="H145" s="37"/>
    </row>
    <row r="146" spans="5:8" ht="12.75">
      <c r="E146" s="37"/>
      <c r="F146" s="37"/>
      <c r="G146" s="37"/>
      <c r="H146" s="37"/>
    </row>
    <row r="147" spans="5:8" ht="12.75">
      <c r="E147" s="37"/>
      <c r="F147" s="37"/>
      <c r="G147" s="37"/>
      <c r="H147" s="37"/>
    </row>
    <row r="148" spans="5:8" ht="12.75">
      <c r="E148" s="37"/>
      <c r="F148" s="37"/>
      <c r="G148" s="37"/>
      <c r="H148" s="37"/>
    </row>
    <row r="149" spans="5:8" ht="12.75">
      <c r="E149" s="37"/>
      <c r="F149" s="37"/>
      <c r="G149" s="37"/>
      <c r="H149" s="37"/>
    </row>
    <row r="150" spans="5:8" ht="12.75">
      <c r="E150" s="37"/>
      <c r="F150" s="37"/>
      <c r="G150" s="37"/>
      <c r="H150" s="37"/>
    </row>
    <row r="151" spans="5:8" ht="12.75">
      <c r="E151" s="37"/>
      <c r="F151" s="37"/>
      <c r="G151" s="37"/>
      <c r="H151" s="37"/>
    </row>
    <row r="152" spans="5:8" ht="12.75">
      <c r="E152" s="37"/>
      <c r="F152" s="37"/>
      <c r="G152" s="37"/>
      <c r="H152" s="37"/>
    </row>
    <row r="153" spans="5:8" ht="12.75">
      <c r="E153" s="37"/>
      <c r="F153" s="37"/>
      <c r="G153" s="37"/>
      <c r="H153" s="37"/>
    </row>
    <row r="154" spans="5:8" ht="12.75">
      <c r="E154" s="37"/>
      <c r="F154" s="37"/>
      <c r="G154" s="37"/>
      <c r="H154" s="37"/>
    </row>
    <row r="155" spans="5:8" ht="12.75">
      <c r="E155" s="37"/>
      <c r="F155" s="37"/>
      <c r="G155" s="37"/>
      <c r="H155" s="37"/>
    </row>
    <row r="156" spans="5:8" ht="12.75">
      <c r="E156" s="37"/>
      <c r="F156" s="37"/>
      <c r="G156" s="37"/>
      <c r="H156" s="37"/>
    </row>
    <row r="157" spans="5:8" ht="12.75">
      <c r="E157" s="37"/>
      <c r="F157" s="37"/>
      <c r="G157" s="37"/>
      <c r="H157" s="37"/>
    </row>
    <row r="158" spans="5:8" ht="12.75">
      <c r="E158" s="37"/>
      <c r="F158" s="37"/>
      <c r="G158" s="37"/>
      <c r="H158" s="37"/>
    </row>
    <row r="159" spans="5:8" ht="12.75">
      <c r="E159" s="37"/>
      <c r="F159" s="37"/>
      <c r="G159" s="37"/>
      <c r="H159" s="37"/>
    </row>
    <row r="160" spans="5:8" ht="12.75">
      <c r="E160" s="37"/>
      <c r="F160" s="37"/>
      <c r="G160" s="37"/>
      <c r="H160" s="37"/>
    </row>
    <row r="161" spans="5:8" ht="12.75">
      <c r="E161" s="37"/>
      <c r="F161" s="37"/>
      <c r="G161" s="37"/>
      <c r="H161" s="37"/>
    </row>
    <row r="162" spans="5:8" ht="12.75">
      <c r="E162" s="37"/>
      <c r="F162" s="37"/>
      <c r="G162" s="37"/>
      <c r="H162" s="37"/>
    </row>
    <row r="163" spans="5:8" ht="12.75">
      <c r="E163" s="37"/>
      <c r="F163" s="37"/>
      <c r="G163" s="37"/>
      <c r="H163" s="37"/>
    </row>
    <row r="164" spans="5:8" ht="12.75">
      <c r="E164" s="37"/>
      <c r="F164" s="37"/>
      <c r="G164" s="37"/>
      <c r="H164" s="37"/>
    </row>
    <row r="165" spans="5:8" ht="12.75">
      <c r="E165" s="37"/>
      <c r="F165" s="37"/>
      <c r="G165" s="37"/>
      <c r="H165" s="37"/>
    </row>
    <row r="166" spans="5:8" ht="12.75">
      <c r="E166" s="37"/>
      <c r="F166" s="37"/>
      <c r="G166" s="37"/>
      <c r="H166" s="37"/>
    </row>
    <row r="167" spans="5:8" ht="12.75">
      <c r="E167" s="37"/>
      <c r="F167" s="37"/>
      <c r="G167" s="37"/>
      <c r="H167" s="37"/>
    </row>
    <row r="168" spans="5:8" ht="12.75">
      <c r="E168" s="37"/>
      <c r="F168" s="37"/>
      <c r="G168" s="37"/>
      <c r="H168" s="37"/>
    </row>
    <row r="169" spans="5:8" ht="12.75">
      <c r="E169" s="37"/>
      <c r="F169" s="37"/>
      <c r="G169" s="37"/>
      <c r="H169" s="37"/>
    </row>
    <row r="170" spans="5:8" ht="12.75">
      <c r="E170" s="37"/>
      <c r="F170" s="37"/>
      <c r="G170" s="37"/>
      <c r="H170" s="37"/>
    </row>
    <row r="171" spans="5:8" ht="12.75">
      <c r="E171" s="37"/>
      <c r="F171" s="37"/>
      <c r="G171" s="37"/>
      <c r="H171" s="37"/>
    </row>
    <row r="172" spans="5:8" ht="12.75">
      <c r="E172" s="37"/>
      <c r="F172" s="37"/>
      <c r="G172" s="37"/>
      <c r="H172" s="37"/>
    </row>
    <row r="173" spans="5:8" ht="12.75">
      <c r="E173" s="37"/>
      <c r="F173" s="37"/>
      <c r="G173" s="37"/>
      <c r="H173" s="37"/>
    </row>
    <row r="174" spans="5:8" ht="12.75">
      <c r="E174" s="37"/>
      <c r="F174" s="37"/>
      <c r="G174" s="37"/>
      <c r="H174" s="37"/>
    </row>
    <row r="175" spans="5:8" ht="12.75">
      <c r="E175" s="37"/>
      <c r="F175" s="37"/>
      <c r="G175" s="37"/>
      <c r="H175" s="37"/>
    </row>
    <row r="176" spans="5:8" ht="12.75">
      <c r="E176" s="37"/>
      <c r="F176" s="37"/>
      <c r="G176" s="37"/>
      <c r="H176" s="37"/>
    </row>
    <row r="177" spans="5:8" ht="12.75">
      <c r="E177" s="37"/>
      <c r="F177" s="37"/>
      <c r="G177" s="37"/>
      <c r="H177" s="37"/>
    </row>
    <row r="178" spans="5:8" ht="12.75">
      <c r="E178" s="37"/>
      <c r="F178" s="37"/>
      <c r="G178" s="37"/>
      <c r="H178" s="37"/>
    </row>
    <row r="179" spans="5:8" ht="12.75">
      <c r="E179" s="37"/>
      <c r="F179" s="37"/>
      <c r="G179" s="37"/>
      <c r="H179" s="37"/>
    </row>
    <row r="180" spans="5:8" ht="12.75">
      <c r="E180" s="37"/>
      <c r="F180" s="37"/>
      <c r="G180" s="37"/>
      <c r="H180" s="37"/>
    </row>
    <row r="181" spans="5:8" ht="12.75">
      <c r="E181" s="37"/>
      <c r="F181" s="37"/>
      <c r="G181" s="37"/>
      <c r="H181" s="37"/>
    </row>
    <row r="182" spans="5:8" ht="12.75">
      <c r="E182" s="37"/>
      <c r="F182" s="37"/>
      <c r="G182" s="37"/>
      <c r="H182" s="37"/>
    </row>
    <row r="183" spans="5:8" ht="12.75">
      <c r="E183" s="37"/>
      <c r="F183" s="37"/>
      <c r="G183" s="37"/>
      <c r="H183" s="37"/>
    </row>
    <row r="184" spans="5:8" ht="12.75">
      <c r="E184" s="37"/>
      <c r="F184" s="37"/>
      <c r="G184" s="37"/>
      <c r="H184" s="37"/>
    </row>
    <row r="185" spans="5:8" ht="12.75">
      <c r="E185" s="37"/>
      <c r="F185" s="37"/>
      <c r="G185" s="37"/>
      <c r="H185" s="37"/>
    </row>
    <row r="186" spans="5:8" ht="12.75">
      <c r="E186" s="37"/>
      <c r="F186" s="37"/>
      <c r="G186" s="37"/>
      <c r="H186" s="37"/>
    </row>
    <row r="187" spans="5:8" ht="12.75">
      <c r="E187" s="37"/>
      <c r="F187" s="37"/>
      <c r="G187" s="37"/>
      <c r="H187" s="37"/>
    </row>
    <row r="188" spans="5:8" ht="12.75">
      <c r="E188" s="37"/>
      <c r="F188" s="37"/>
      <c r="G188" s="37"/>
      <c r="H188" s="37"/>
    </row>
    <row r="189" spans="5:8" ht="12.75">
      <c r="E189" s="37"/>
      <c r="F189" s="37"/>
      <c r="G189" s="37"/>
      <c r="H189" s="37"/>
    </row>
    <row r="190" spans="5:8" ht="12.75">
      <c r="E190" s="37"/>
      <c r="F190" s="37"/>
      <c r="G190" s="37"/>
      <c r="H190" s="37"/>
    </row>
    <row r="191" spans="5:8" ht="12.75">
      <c r="E191" s="37"/>
      <c r="F191" s="37"/>
      <c r="G191" s="37"/>
      <c r="H191" s="37"/>
    </row>
    <row r="192" spans="5:8" ht="12.75">
      <c r="E192" s="37"/>
      <c r="F192" s="37"/>
      <c r="G192" s="37"/>
      <c r="H192" s="37"/>
    </row>
    <row r="193" spans="5:8" ht="12.75">
      <c r="E193" s="37"/>
      <c r="F193" s="37"/>
      <c r="G193" s="37"/>
      <c r="H193" s="37"/>
    </row>
    <row r="194" spans="5:8" ht="12.75">
      <c r="E194" s="37"/>
      <c r="F194" s="37"/>
      <c r="G194" s="37"/>
      <c r="H194" s="37"/>
    </row>
    <row r="195" spans="5:8" ht="12.75">
      <c r="E195" s="37"/>
      <c r="F195" s="37"/>
      <c r="G195" s="37"/>
      <c r="H195" s="37"/>
    </row>
    <row r="196" spans="5:8" ht="12.75">
      <c r="E196" s="37"/>
      <c r="F196" s="37"/>
      <c r="G196" s="37"/>
      <c r="H196" s="37"/>
    </row>
    <row r="197" spans="5:8" ht="12.75">
      <c r="E197" s="37"/>
      <c r="F197" s="37"/>
      <c r="G197" s="37"/>
      <c r="H197" s="37"/>
    </row>
    <row r="198" spans="5:8" ht="12.75">
      <c r="E198" s="37"/>
      <c r="F198" s="37"/>
      <c r="G198" s="37"/>
      <c r="H198" s="37"/>
    </row>
    <row r="199" spans="5:8" ht="12.75">
      <c r="E199" s="37"/>
      <c r="F199" s="37"/>
      <c r="G199" s="37"/>
      <c r="H199" s="37"/>
    </row>
    <row r="200" spans="5:8" ht="12.75">
      <c r="E200" s="37"/>
      <c r="F200" s="37"/>
      <c r="G200" s="37"/>
      <c r="H200" s="37"/>
    </row>
    <row r="201" spans="5:8" ht="12.75">
      <c r="E201" s="37"/>
      <c r="F201" s="37"/>
      <c r="G201" s="37"/>
      <c r="H201" s="37"/>
    </row>
    <row r="202" spans="5:8" ht="12.75">
      <c r="E202" s="37"/>
      <c r="F202" s="37"/>
      <c r="G202" s="37"/>
      <c r="H202" s="37"/>
    </row>
    <row r="203" spans="5:8" ht="12.75">
      <c r="E203" s="37"/>
      <c r="F203" s="37"/>
      <c r="G203" s="37"/>
      <c r="H203" s="37"/>
    </row>
    <row r="204" spans="5:8" ht="12.75">
      <c r="E204" s="37"/>
      <c r="F204" s="37"/>
      <c r="G204" s="37"/>
      <c r="H204" s="37"/>
    </row>
    <row r="205" spans="5:8" ht="12.75">
      <c r="E205" s="37"/>
      <c r="F205" s="37"/>
      <c r="G205" s="37"/>
      <c r="H205" s="37"/>
    </row>
    <row r="206" spans="5:8" ht="12.75">
      <c r="E206" s="37"/>
      <c r="F206" s="37"/>
      <c r="G206" s="37"/>
      <c r="H206" s="37"/>
    </row>
    <row r="207" spans="5:8" ht="12.75">
      <c r="E207" s="37"/>
      <c r="F207" s="37"/>
      <c r="G207" s="37"/>
      <c r="H207" s="37"/>
    </row>
    <row r="208" spans="5:8" ht="12.75">
      <c r="E208" s="37"/>
      <c r="F208" s="37"/>
      <c r="G208" s="37"/>
      <c r="H208" s="37"/>
    </row>
    <row r="209" spans="5:8" ht="12.75">
      <c r="E209" s="37"/>
      <c r="F209" s="37"/>
      <c r="G209" s="37"/>
      <c r="H209" s="37"/>
    </row>
    <row r="210" spans="5:8" ht="12.75">
      <c r="E210" s="37"/>
      <c r="F210" s="37"/>
      <c r="G210" s="37"/>
      <c r="H210" s="37"/>
    </row>
    <row r="211" spans="5:8" ht="12.75">
      <c r="E211" s="37"/>
      <c r="F211" s="37"/>
      <c r="G211" s="37"/>
      <c r="H211" s="37"/>
    </row>
    <row r="212" spans="5:8" ht="12.75">
      <c r="E212" s="37"/>
      <c r="F212" s="37"/>
      <c r="G212" s="37"/>
      <c r="H212" s="37"/>
    </row>
    <row r="213" spans="5:8" ht="12.75">
      <c r="E213" s="37"/>
      <c r="F213" s="37"/>
      <c r="G213" s="37"/>
      <c r="H213" s="37"/>
    </row>
    <row r="214" spans="5:8" ht="12.75">
      <c r="E214" s="37"/>
      <c r="F214" s="37"/>
      <c r="G214" s="37"/>
      <c r="H214" s="37"/>
    </row>
    <row r="215" spans="5:8" ht="12.75">
      <c r="E215" s="37"/>
      <c r="F215" s="37"/>
      <c r="G215" s="37"/>
      <c r="H215" s="37"/>
    </row>
    <row r="216" spans="5:8" ht="12.75">
      <c r="E216" s="37"/>
      <c r="F216" s="37"/>
      <c r="G216" s="37"/>
      <c r="H216" s="37"/>
    </row>
    <row r="217" spans="5:8" ht="12.75">
      <c r="E217" s="37"/>
      <c r="F217" s="37"/>
      <c r="G217" s="37"/>
      <c r="H217" s="37"/>
    </row>
    <row r="218" spans="5:8" ht="12.75">
      <c r="E218" s="37"/>
      <c r="F218" s="37"/>
      <c r="G218" s="37"/>
      <c r="H218" s="37"/>
    </row>
    <row r="219" spans="5:8" ht="12.75">
      <c r="E219" s="37"/>
      <c r="F219" s="37"/>
      <c r="G219" s="37"/>
      <c r="H219" s="37"/>
    </row>
    <row r="220" spans="5:8" ht="12.75">
      <c r="E220" s="37"/>
      <c r="F220" s="37"/>
      <c r="G220" s="37"/>
      <c r="H220" s="37"/>
    </row>
    <row r="221" spans="5:8" ht="12.75">
      <c r="E221" s="37"/>
      <c r="F221" s="37"/>
      <c r="G221" s="37"/>
      <c r="H221" s="37"/>
    </row>
    <row r="222" spans="5:8" ht="12.75">
      <c r="E222" s="37"/>
      <c r="F222" s="37"/>
      <c r="G222" s="37"/>
      <c r="H222" s="37"/>
    </row>
    <row r="223" spans="5:8" ht="12.75">
      <c r="E223" s="37"/>
      <c r="F223" s="37"/>
      <c r="G223" s="37"/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</sheetData>
  <sheetProtection/>
  <mergeCells count="7">
    <mergeCell ref="A1:H2"/>
    <mergeCell ref="E44:G44"/>
    <mergeCell ref="A3:H4"/>
    <mergeCell ref="A5:H5"/>
    <mergeCell ref="A6:H6"/>
    <mergeCell ref="A43:C43"/>
    <mergeCell ref="E43:G43"/>
  </mergeCells>
  <printOptions horizontalCentered="1"/>
  <pageMargins left="0.1968503937007874" right="0.1968503937007874" top="0.7874015748031497" bottom="0.3937007874015748" header="0.11811023622047245" footer="0.1968503937007874"/>
  <pageSetup fitToHeight="0" fitToWidth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66"/>
  <sheetViews>
    <sheetView showGridLines="0" zoomScalePageLayoutView="0" workbookViewId="0" topLeftCell="A1">
      <pane ySplit="1" topLeftCell="A26" activePane="bottomLeft" state="frozen"/>
      <selection pane="topLeft" activeCell="A1" sqref="A1"/>
      <selection pane="bottomLeft" activeCell="D67" sqref="D67"/>
    </sheetView>
  </sheetViews>
  <sheetFormatPr defaultColWidth="9.140625" defaultRowHeight="12.75"/>
  <cols>
    <col min="1" max="1" width="1.28515625" style="42" customWidth="1"/>
    <col min="2" max="2" width="4.7109375" style="42" customWidth="1"/>
    <col min="3" max="3" width="6.140625" style="42" customWidth="1"/>
    <col min="4" max="4" width="14.28125" style="42" customWidth="1"/>
    <col min="5" max="5" width="6.28125" style="42" customWidth="1"/>
    <col min="6" max="6" width="4.00390625" style="42" customWidth="1"/>
    <col min="7" max="7" width="14.28125" style="42" customWidth="1"/>
    <col min="8" max="8" width="11.7109375" style="42" customWidth="1"/>
    <col min="9" max="9" width="11.421875" style="42" customWidth="1"/>
    <col min="10" max="10" width="12.421875" style="42" customWidth="1"/>
    <col min="11" max="11" width="0.9921875" style="44" hidden="1" customWidth="1"/>
    <col min="12" max="12" width="6.7109375" style="42" hidden="1" customWidth="1"/>
    <col min="13" max="13" width="6.140625" style="42" customWidth="1"/>
    <col min="14" max="14" width="2.28125" style="42" customWidth="1"/>
    <col min="15" max="15" width="6.140625" style="42" customWidth="1"/>
    <col min="16" max="16" width="1.57421875" style="42" customWidth="1"/>
    <col min="17" max="16384" width="9.140625" style="42" customWidth="1"/>
  </cols>
  <sheetData>
    <row r="1" ht="7.5" customHeight="1"/>
    <row r="2" spans="2:16" s="50" customFormat="1" ht="12.75" customHeight="1">
      <c r="B2" s="162"/>
      <c r="C2" s="308" t="s">
        <v>3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s="50" customFormat="1" ht="12.75" customHeight="1">
      <c r="B3" s="162"/>
      <c r="C3" s="308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s="50" customFormat="1" ht="10.5" customHeight="1">
      <c r="B4" s="163"/>
      <c r="C4" s="310" t="s">
        <v>79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2:16" s="50" customFormat="1" ht="4.5" customHeight="1">
      <c r="B5" s="163"/>
      <c r="C5" s="310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2:11" s="50" customFormat="1" ht="4.5" customHeight="1">
      <c r="B6" s="100"/>
      <c r="K6" s="51"/>
    </row>
    <row r="7" spans="2:11" ht="409.5" customHeight="1" hidden="1">
      <c r="B7" s="43"/>
      <c r="K7" s="104"/>
    </row>
    <row r="8" spans="2:16" ht="27" customHeight="1">
      <c r="B8" s="43"/>
      <c r="C8" s="320" t="s">
        <v>216</v>
      </c>
      <c r="D8" s="320"/>
      <c r="E8" s="320"/>
      <c r="F8" s="320"/>
      <c r="G8" s="320"/>
      <c r="H8" s="105" t="s">
        <v>212</v>
      </c>
      <c r="I8" s="105" t="s">
        <v>217</v>
      </c>
      <c r="J8" s="320" t="s">
        <v>22</v>
      </c>
      <c r="K8" s="320"/>
      <c r="L8" s="320"/>
      <c r="M8" s="320" t="s">
        <v>97</v>
      </c>
      <c r="N8" s="320"/>
      <c r="O8" s="320" t="s">
        <v>97</v>
      </c>
      <c r="P8" s="320"/>
    </row>
    <row r="9" spans="2:16" ht="14.25" customHeight="1">
      <c r="B9" s="43"/>
      <c r="C9" s="103">
        <v>0</v>
      </c>
      <c r="D9" s="321">
        <v>1</v>
      </c>
      <c r="E9" s="321"/>
      <c r="F9" s="321"/>
      <c r="G9" s="321"/>
      <c r="H9" s="106" t="s">
        <v>74</v>
      </c>
      <c r="I9" s="106" t="s">
        <v>76</v>
      </c>
      <c r="J9" s="321" t="s">
        <v>75</v>
      </c>
      <c r="K9" s="321"/>
      <c r="L9" s="321"/>
      <c r="M9" s="321" t="s">
        <v>7</v>
      </c>
      <c r="N9" s="321"/>
      <c r="O9" s="321" t="s">
        <v>8</v>
      </c>
      <c r="P9" s="321"/>
    </row>
    <row r="10" spans="2:16" ht="38.25" customHeight="1">
      <c r="B10" s="234" t="s">
        <v>213</v>
      </c>
      <c r="C10" s="110" t="s">
        <v>277</v>
      </c>
      <c r="D10" s="326" t="s">
        <v>55</v>
      </c>
      <c r="E10" s="327"/>
      <c r="F10" s="327"/>
      <c r="G10" s="327"/>
      <c r="H10" s="235">
        <v>1515280.39</v>
      </c>
      <c r="I10" s="207">
        <v>1768500.84</v>
      </c>
      <c r="J10" s="322">
        <f>SUM(J11+J55)</f>
        <v>1736275.7200000002</v>
      </c>
      <c r="K10" s="323"/>
      <c r="L10" s="323"/>
      <c r="M10" s="324"/>
      <c r="N10" s="325"/>
      <c r="O10" s="324">
        <f>J10/I10*100</f>
        <v>98.177828402954</v>
      </c>
      <c r="P10" s="325"/>
    </row>
    <row r="11" spans="2:16" s="199" customFormat="1" ht="12.75" customHeight="1">
      <c r="B11" s="200">
        <v>3</v>
      </c>
      <c r="C11" s="201"/>
      <c r="D11" s="328" t="s">
        <v>55</v>
      </c>
      <c r="E11" s="319"/>
      <c r="F11" s="319"/>
      <c r="G11" s="319"/>
      <c r="H11" s="202">
        <f>SUM(H12+H18+H48+H52)</f>
        <v>1509729.0699999998</v>
      </c>
      <c r="I11" s="203">
        <v>1756200.52</v>
      </c>
      <c r="J11" s="318">
        <f>SUM(J12+J18+J48+J52)</f>
        <v>1735612.0200000003</v>
      </c>
      <c r="K11" s="319"/>
      <c r="L11" s="319"/>
      <c r="M11" s="318"/>
      <c r="N11" s="319"/>
      <c r="O11" s="318">
        <f>J11/I11*100</f>
        <v>98.82766803872717</v>
      </c>
      <c r="P11" s="319"/>
    </row>
    <row r="12" spans="2:16" ht="12.75" customHeight="1">
      <c r="B12" s="158"/>
      <c r="C12" s="159">
        <v>31</v>
      </c>
      <c r="D12" s="329" t="s">
        <v>32</v>
      </c>
      <c r="E12" s="290"/>
      <c r="F12" s="290"/>
      <c r="G12" s="290"/>
      <c r="H12" s="195">
        <v>1307705.63</v>
      </c>
      <c r="I12" s="160">
        <v>1482783.19</v>
      </c>
      <c r="J12" s="312">
        <v>1489049.82</v>
      </c>
      <c r="K12" s="313"/>
      <c r="L12" s="313"/>
      <c r="M12" s="289"/>
      <c r="N12" s="290"/>
      <c r="O12" s="289">
        <f>J12/I12*100</f>
        <v>100.42262618313067</v>
      </c>
      <c r="P12" s="290"/>
    </row>
    <row r="13" spans="2:16" ht="12.75" customHeight="1">
      <c r="B13" s="100"/>
      <c r="C13" s="107">
        <v>3111</v>
      </c>
      <c r="D13" s="306" t="s">
        <v>235</v>
      </c>
      <c r="E13" s="307"/>
      <c r="F13" s="307"/>
      <c r="G13" s="307"/>
      <c r="H13" s="193">
        <v>1075251.27</v>
      </c>
      <c r="I13" s="194">
        <v>0</v>
      </c>
      <c r="J13" s="304">
        <v>1221497.51</v>
      </c>
      <c r="K13" s="305"/>
      <c r="L13" s="305"/>
      <c r="M13" s="291"/>
      <c r="N13" s="292"/>
      <c r="O13" s="291"/>
      <c r="P13" s="292"/>
    </row>
    <row r="14" spans="2:16" ht="12.75" customHeight="1">
      <c r="B14" s="100"/>
      <c r="C14" s="107">
        <v>3113</v>
      </c>
      <c r="D14" s="306" t="s">
        <v>154</v>
      </c>
      <c r="E14" s="307"/>
      <c r="F14" s="307"/>
      <c r="G14" s="307"/>
      <c r="H14" s="193">
        <v>10454.02</v>
      </c>
      <c r="I14" s="194">
        <v>0</v>
      </c>
      <c r="J14" s="304">
        <v>17169.87</v>
      </c>
      <c r="K14" s="305"/>
      <c r="L14" s="305"/>
      <c r="M14" s="291"/>
      <c r="N14" s="292"/>
      <c r="O14" s="291"/>
      <c r="P14" s="292"/>
    </row>
    <row r="15" spans="2:16" ht="12.75" customHeight="1">
      <c r="B15" s="100"/>
      <c r="C15" s="192">
        <v>3121</v>
      </c>
      <c r="D15" s="331" t="s">
        <v>236</v>
      </c>
      <c r="E15" s="332"/>
      <c r="F15" s="332"/>
      <c r="G15" s="333"/>
      <c r="H15" s="193">
        <v>44254.35</v>
      </c>
      <c r="I15" s="194"/>
      <c r="J15" s="194">
        <v>50695.27</v>
      </c>
      <c r="K15" s="193"/>
      <c r="L15" s="193">
        <f>SUM(J15:K15)</f>
        <v>50695.27</v>
      </c>
      <c r="M15" s="316"/>
      <c r="N15" s="317"/>
      <c r="O15" s="316"/>
      <c r="P15" s="317"/>
    </row>
    <row r="16" spans="2:16" ht="12.75" customHeight="1">
      <c r="B16" s="100"/>
      <c r="C16" s="107">
        <v>3132</v>
      </c>
      <c r="D16" s="306" t="s">
        <v>33</v>
      </c>
      <c r="E16" s="307"/>
      <c r="F16" s="307"/>
      <c r="G16" s="307"/>
      <c r="H16" s="193">
        <v>177459.54</v>
      </c>
      <c r="I16" s="194">
        <v>0</v>
      </c>
      <c r="J16" s="304">
        <v>199501.43</v>
      </c>
      <c r="K16" s="305"/>
      <c r="L16" s="305"/>
      <c r="M16" s="291"/>
      <c r="N16" s="292"/>
      <c r="O16" s="291"/>
      <c r="P16" s="292"/>
    </row>
    <row r="17" spans="2:16" ht="12.75" customHeight="1">
      <c r="B17" s="100"/>
      <c r="C17" s="107">
        <v>3133</v>
      </c>
      <c r="D17" s="330" t="s">
        <v>34</v>
      </c>
      <c r="E17" s="307"/>
      <c r="F17" s="307"/>
      <c r="G17" s="307"/>
      <c r="H17" s="193">
        <v>286.45</v>
      </c>
      <c r="I17" s="194">
        <v>0</v>
      </c>
      <c r="J17" s="304">
        <v>185.74</v>
      </c>
      <c r="K17" s="305"/>
      <c r="L17" s="305"/>
      <c r="M17" s="291"/>
      <c r="N17" s="292"/>
      <c r="O17" s="291"/>
      <c r="P17" s="292"/>
    </row>
    <row r="18" spans="2:16" s="45" customFormat="1" ht="12.75">
      <c r="B18" s="161"/>
      <c r="C18" s="159" t="s">
        <v>57</v>
      </c>
      <c r="D18" s="329" t="s">
        <v>35</v>
      </c>
      <c r="E18" s="290"/>
      <c r="F18" s="290"/>
      <c r="G18" s="290"/>
      <c r="H18" s="195">
        <f>SUM(H19+H23+H30+H39+H41)</f>
        <v>195062.88</v>
      </c>
      <c r="I18" s="196">
        <v>265159.85</v>
      </c>
      <c r="J18" s="312">
        <v>240545.34</v>
      </c>
      <c r="K18" s="313"/>
      <c r="L18" s="313"/>
      <c r="M18" s="289"/>
      <c r="N18" s="290"/>
      <c r="O18" s="289">
        <f>J18/I18*100</f>
        <v>90.71710517259683</v>
      </c>
      <c r="P18" s="290"/>
    </row>
    <row r="19" spans="2:16" s="45" customFormat="1" ht="12.75">
      <c r="B19" s="112"/>
      <c r="C19" s="111">
        <v>321</v>
      </c>
      <c r="D19" s="293" t="s">
        <v>220</v>
      </c>
      <c r="E19" s="294"/>
      <c r="F19" s="294"/>
      <c r="G19" s="295"/>
      <c r="H19" s="197">
        <v>45378.76</v>
      </c>
      <c r="I19" s="198"/>
      <c r="J19" s="299">
        <v>56561.46</v>
      </c>
      <c r="K19" s="300"/>
      <c r="L19" s="301"/>
      <c r="M19" s="302"/>
      <c r="N19" s="303"/>
      <c r="O19" s="302"/>
      <c r="P19" s="303"/>
    </row>
    <row r="20" spans="2:16" ht="12.75" customHeight="1">
      <c r="B20" s="100"/>
      <c r="C20" s="107">
        <v>3211</v>
      </c>
      <c r="D20" s="306" t="s">
        <v>237</v>
      </c>
      <c r="E20" s="307"/>
      <c r="F20" s="307"/>
      <c r="G20" s="307"/>
      <c r="H20" s="193">
        <v>3997.72</v>
      </c>
      <c r="I20" s="194">
        <v>0</v>
      </c>
      <c r="J20" s="304">
        <v>4988.12</v>
      </c>
      <c r="K20" s="305"/>
      <c r="L20" s="305"/>
      <c r="M20" s="291"/>
      <c r="N20" s="292"/>
      <c r="O20" s="291"/>
      <c r="P20" s="292"/>
    </row>
    <row r="21" spans="2:16" ht="12.75" customHeight="1">
      <c r="B21" s="100"/>
      <c r="C21" s="107">
        <v>3212</v>
      </c>
      <c r="D21" s="306" t="s">
        <v>58</v>
      </c>
      <c r="E21" s="307"/>
      <c r="F21" s="307"/>
      <c r="G21" s="307"/>
      <c r="H21" s="193">
        <v>40496.44</v>
      </c>
      <c r="I21" s="194"/>
      <c r="J21" s="304">
        <v>46084.44</v>
      </c>
      <c r="K21" s="305"/>
      <c r="L21" s="305"/>
      <c r="M21" s="291"/>
      <c r="N21" s="292"/>
      <c r="O21" s="291"/>
      <c r="P21" s="292"/>
    </row>
    <row r="22" spans="2:16" ht="12.75" customHeight="1">
      <c r="B22" s="100"/>
      <c r="C22" s="107">
        <v>3213</v>
      </c>
      <c r="D22" s="306" t="s">
        <v>238</v>
      </c>
      <c r="E22" s="307"/>
      <c r="F22" s="307"/>
      <c r="G22" s="307"/>
      <c r="H22" s="193">
        <v>884.6</v>
      </c>
      <c r="I22" s="194"/>
      <c r="J22" s="304">
        <v>5488.9</v>
      </c>
      <c r="K22" s="305"/>
      <c r="L22" s="305"/>
      <c r="M22" s="291"/>
      <c r="N22" s="292"/>
      <c r="O22" s="291"/>
      <c r="P22" s="292"/>
    </row>
    <row r="23" spans="2:16" ht="12.75" customHeight="1">
      <c r="B23" s="112"/>
      <c r="C23" s="111">
        <v>322</v>
      </c>
      <c r="D23" s="296" t="s">
        <v>221</v>
      </c>
      <c r="E23" s="297"/>
      <c r="F23" s="297"/>
      <c r="G23" s="298"/>
      <c r="H23" s="197">
        <v>86841.84</v>
      </c>
      <c r="I23" s="198"/>
      <c r="J23" s="299">
        <v>83938.97</v>
      </c>
      <c r="K23" s="300"/>
      <c r="L23" s="301"/>
      <c r="M23" s="302"/>
      <c r="N23" s="303"/>
      <c r="O23" s="302"/>
      <c r="P23" s="303"/>
    </row>
    <row r="24" spans="2:16" ht="12.75">
      <c r="B24" s="100"/>
      <c r="C24" s="107">
        <v>3221</v>
      </c>
      <c r="D24" s="306" t="s">
        <v>59</v>
      </c>
      <c r="E24" s="307"/>
      <c r="F24" s="307"/>
      <c r="G24" s="307"/>
      <c r="H24" s="193">
        <v>15084.66</v>
      </c>
      <c r="I24" s="194">
        <v>0</v>
      </c>
      <c r="J24" s="304">
        <v>17173.69</v>
      </c>
      <c r="K24" s="305"/>
      <c r="L24" s="305"/>
      <c r="M24" s="291"/>
      <c r="N24" s="292"/>
      <c r="O24" s="291"/>
      <c r="P24" s="292"/>
    </row>
    <row r="25" spans="2:16" ht="12.75">
      <c r="B25" s="100"/>
      <c r="C25" s="107">
        <v>3222</v>
      </c>
      <c r="D25" s="306" t="s">
        <v>239</v>
      </c>
      <c r="E25" s="307"/>
      <c r="F25" s="307"/>
      <c r="G25" s="307"/>
      <c r="H25" s="193">
        <v>353.99</v>
      </c>
      <c r="I25" s="194">
        <v>0</v>
      </c>
      <c r="J25" s="304">
        <v>108.64</v>
      </c>
      <c r="K25" s="305"/>
      <c r="L25" s="305"/>
      <c r="M25" s="291"/>
      <c r="N25" s="292"/>
      <c r="O25" s="291"/>
      <c r="P25" s="292"/>
    </row>
    <row r="26" spans="2:16" ht="12.75">
      <c r="B26" s="100"/>
      <c r="C26" s="107">
        <v>3223</v>
      </c>
      <c r="D26" s="306" t="s">
        <v>60</v>
      </c>
      <c r="E26" s="307"/>
      <c r="F26" s="307"/>
      <c r="G26" s="307"/>
      <c r="H26" s="193">
        <v>55656.08</v>
      </c>
      <c r="I26" s="194">
        <v>0</v>
      </c>
      <c r="J26" s="304">
        <v>45366.25</v>
      </c>
      <c r="K26" s="305"/>
      <c r="L26" s="305"/>
      <c r="M26" s="291"/>
      <c r="N26" s="292"/>
      <c r="O26" s="291"/>
      <c r="P26" s="292"/>
    </row>
    <row r="27" spans="2:16" ht="12.75" customHeight="1">
      <c r="B27" s="100"/>
      <c r="C27" s="107">
        <v>3224</v>
      </c>
      <c r="D27" s="330" t="s">
        <v>240</v>
      </c>
      <c r="E27" s="307"/>
      <c r="F27" s="307"/>
      <c r="G27" s="307"/>
      <c r="H27" s="193">
        <v>5526.88</v>
      </c>
      <c r="I27" s="194">
        <v>0</v>
      </c>
      <c r="J27" s="304">
        <v>13950.72</v>
      </c>
      <c r="K27" s="305"/>
      <c r="L27" s="305"/>
      <c r="M27" s="291"/>
      <c r="N27" s="292"/>
      <c r="O27" s="291"/>
      <c r="P27" s="292"/>
    </row>
    <row r="28" spans="2:16" ht="12.75">
      <c r="B28" s="100"/>
      <c r="C28" s="107">
        <v>3225</v>
      </c>
      <c r="D28" s="306" t="s">
        <v>241</v>
      </c>
      <c r="E28" s="307"/>
      <c r="F28" s="307"/>
      <c r="G28" s="307"/>
      <c r="H28" s="193">
        <v>9936.09</v>
      </c>
      <c r="I28" s="194">
        <v>0</v>
      </c>
      <c r="J28" s="304">
        <v>5964.42</v>
      </c>
      <c r="K28" s="305"/>
      <c r="L28" s="305"/>
      <c r="M28" s="291"/>
      <c r="N28" s="292"/>
      <c r="O28" s="291"/>
      <c r="P28" s="292"/>
    </row>
    <row r="29" spans="2:16" ht="12.75" customHeight="1">
      <c r="B29" s="100"/>
      <c r="C29" s="107">
        <v>3227</v>
      </c>
      <c r="D29" s="306" t="s">
        <v>36</v>
      </c>
      <c r="E29" s="307"/>
      <c r="F29" s="307"/>
      <c r="G29" s="307"/>
      <c r="H29" s="193">
        <v>284.14</v>
      </c>
      <c r="I29" s="194">
        <v>0</v>
      </c>
      <c r="J29" s="304">
        <v>1375.25</v>
      </c>
      <c r="K29" s="305"/>
      <c r="L29" s="305"/>
      <c r="M29" s="291"/>
      <c r="N29" s="292"/>
      <c r="O29" s="291"/>
      <c r="P29" s="292"/>
    </row>
    <row r="30" spans="2:16" ht="12.75" customHeight="1">
      <c r="B30" s="112"/>
      <c r="C30" s="111">
        <v>323</v>
      </c>
      <c r="D30" s="296" t="s">
        <v>222</v>
      </c>
      <c r="E30" s="297"/>
      <c r="F30" s="297"/>
      <c r="G30" s="298"/>
      <c r="H30" s="197">
        <v>45599.48</v>
      </c>
      <c r="I30" s="198"/>
      <c r="J30" s="299">
        <v>33740.67</v>
      </c>
      <c r="K30" s="300"/>
      <c r="L30" s="301"/>
      <c r="M30" s="302"/>
      <c r="N30" s="303"/>
      <c r="O30" s="302"/>
      <c r="P30" s="303"/>
    </row>
    <row r="31" spans="2:16" ht="12.75" customHeight="1">
      <c r="B31" s="100"/>
      <c r="C31" s="107">
        <v>3231</v>
      </c>
      <c r="D31" s="306" t="s">
        <v>62</v>
      </c>
      <c r="E31" s="307"/>
      <c r="F31" s="307"/>
      <c r="G31" s="307"/>
      <c r="H31" s="193">
        <v>1987.19</v>
      </c>
      <c r="I31" s="194">
        <v>0</v>
      </c>
      <c r="J31" s="304">
        <v>2036.95</v>
      </c>
      <c r="K31" s="305"/>
      <c r="L31" s="305"/>
      <c r="M31" s="291"/>
      <c r="N31" s="292"/>
      <c r="O31" s="291"/>
      <c r="P31" s="292"/>
    </row>
    <row r="32" spans="2:16" ht="12.75" customHeight="1">
      <c r="B32" s="100"/>
      <c r="C32" s="107">
        <v>3232</v>
      </c>
      <c r="D32" s="306" t="s">
        <v>242</v>
      </c>
      <c r="E32" s="307"/>
      <c r="F32" s="307"/>
      <c r="G32" s="307"/>
      <c r="H32" s="193">
        <v>22521.55</v>
      </c>
      <c r="I32" s="194">
        <v>0</v>
      </c>
      <c r="J32" s="304">
        <v>6787.3</v>
      </c>
      <c r="K32" s="305"/>
      <c r="L32" s="305"/>
      <c r="M32" s="291"/>
      <c r="N32" s="292"/>
      <c r="O32" s="291"/>
      <c r="P32" s="292"/>
    </row>
    <row r="33" spans="2:16" ht="12.75">
      <c r="B33" s="100"/>
      <c r="C33" s="107">
        <v>3234</v>
      </c>
      <c r="D33" s="306" t="s">
        <v>243</v>
      </c>
      <c r="E33" s="307"/>
      <c r="F33" s="307"/>
      <c r="G33" s="307"/>
      <c r="H33" s="193">
        <v>5455.17</v>
      </c>
      <c r="I33" s="194">
        <v>0</v>
      </c>
      <c r="J33" s="304">
        <v>5989.13</v>
      </c>
      <c r="K33" s="305"/>
      <c r="L33" s="305"/>
      <c r="M33" s="291"/>
      <c r="N33" s="292"/>
      <c r="O33" s="291"/>
      <c r="P33" s="292"/>
    </row>
    <row r="34" spans="2:16" ht="12.75" customHeight="1">
      <c r="B34" s="100"/>
      <c r="C34" s="107">
        <v>3235</v>
      </c>
      <c r="D34" s="306" t="s">
        <v>244</v>
      </c>
      <c r="E34" s="307"/>
      <c r="F34" s="307"/>
      <c r="G34" s="307"/>
      <c r="H34" s="193">
        <v>1990.84</v>
      </c>
      <c r="I34" s="194">
        <v>0</v>
      </c>
      <c r="J34" s="304">
        <v>2073.76</v>
      </c>
      <c r="K34" s="305"/>
      <c r="L34" s="305"/>
      <c r="M34" s="291"/>
      <c r="N34" s="292"/>
      <c r="O34" s="291"/>
      <c r="P34" s="292"/>
    </row>
    <row r="35" spans="2:16" ht="12.75">
      <c r="B35" s="100"/>
      <c r="C35" s="107">
        <v>3236</v>
      </c>
      <c r="D35" s="306" t="s">
        <v>245</v>
      </c>
      <c r="E35" s="307"/>
      <c r="F35" s="307"/>
      <c r="G35" s="307"/>
      <c r="H35" s="193">
        <v>2647.82</v>
      </c>
      <c r="I35" s="194">
        <v>0</v>
      </c>
      <c r="J35" s="304">
        <v>2548.32</v>
      </c>
      <c r="K35" s="305"/>
      <c r="L35" s="305"/>
      <c r="M35" s="291"/>
      <c r="N35" s="292"/>
      <c r="O35" s="291"/>
      <c r="P35" s="292"/>
    </row>
    <row r="36" spans="2:16" ht="12.75" customHeight="1">
      <c r="B36" s="100"/>
      <c r="C36" s="107">
        <v>3237</v>
      </c>
      <c r="D36" s="306" t="s">
        <v>246</v>
      </c>
      <c r="E36" s="307"/>
      <c r="F36" s="307"/>
      <c r="G36" s="307"/>
      <c r="H36" s="193">
        <v>6753.97</v>
      </c>
      <c r="I36" s="194">
        <v>0</v>
      </c>
      <c r="J36" s="304">
        <v>10326.78</v>
      </c>
      <c r="K36" s="305"/>
      <c r="L36" s="305"/>
      <c r="M36" s="291"/>
      <c r="N36" s="292"/>
      <c r="O36" s="291"/>
      <c r="P36" s="292"/>
    </row>
    <row r="37" spans="2:16" ht="12.75" customHeight="1">
      <c r="B37" s="100"/>
      <c r="C37" s="107">
        <v>3238</v>
      </c>
      <c r="D37" s="306" t="s">
        <v>247</v>
      </c>
      <c r="E37" s="307"/>
      <c r="F37" s="307"/>
      <c r="G37" s="307"/>
      <c r="H37" s="193">
        <v>1526.78</v>
      </c>
      <c r="I37" s="194">
        <v>0</v>
      </c>
      <c r="J37" s="304">
        <v>1674.62</v>
      </c>
      <c r="K37" s="305"/>
      <c r="L37" s="305"/>
      <c r="M37" s="291"/>
      <c r="N37" s="292"/>
      <c r="O37" s="291"/>
      <c r="P37" s="292"/>
    </row>
    <row r="38" spans="2:16" ht="12.75" customHeight="1">
      <c r="B38" s="100"/>
      <c r="C38" s="107">
        <v>3239</v>
      </c>
      <c r="D38" s="306" t="s">
        <v>248</v>
      </c>
      <c r="E38" s="307"/>
      <c r="F38" s="307"/>
      <c r="G38" s="307"/>
      <c r="H38" s="193">
        <v>2716.16</v>
      </c>
      <c r="I38" s="194">
        <v>0</v>
      </c>
      <c r="J38" s="304">
        <v>2333.81</v>
      </c>
      <c r="K38" s="305"/>
      <c r="L38" s="305"/>
      <c r="M38" s="291"/>
      <c r="N38" s="292"/>
      <c r="O38" s="291"/>
      <c r="P38" s="292"/>
    </row>
    <row r="39" spans="2:16" ht="12.75" customHeight="1">
      <c r="B39" s="112"/>
      <c r="C39" s="111">
        <v>324</v>
      </c>
      <c r="D39" s="296" t="s">
        <v>223</v>
      </c>
      <c r="E39" s="297"/>
      <c r="F39" s="297"/>
      <c r="G39" s="298"/>
      <c r="H39" s="197">
        <v>4300.22</v>
      </c>
      <c r="I39" s="198"/>
      <c r="J39" s="299">
        <v>43439</v>
      </c>
      <c r="K39" s="300"/>
      <c r="L39" s="301"/>
      <c r="M39" s="302"/>
      <c r="N39" s="303"/>
      <c r="O39" s="302"/>
      <c r="P39" s="303"/>
    </row>
    <row r="40" spans="2:16" ht="12.75" customHeight="1">
      <c r="B40" s="100"/>
      <c r="C40" s="107">
        <v>32411</v>
      </c>
      <c r="D40" s="306" t="s">
        <v>64</v>
      </c>
      <c r="E40" s="307"/>
      <c r="F40" s="307"/>
      <c r="G40" s="307"/>
      <c r="H40" s="193">
        <v>4300.22</v>
      </c>
      <c r="I40" s="194">
        <v>0</v>
      </c>
      <c r="J40" s="304">
        <v>43439</v>
      </c>
      <c r="K40" s="305"/>
      <c r="L40" s="305"/>
      <c r="M40" s="291"/>
      <c r="N40" s="292"/>
      <c r="O40" s="291"/>
      <c r="P40" s="292"/>
    </row>
    <row r="41" spans="2:16" ht="12.75" customHeight="1">
      <c r="B41" s="109"/>
      <c r="C41" s="111">
        <v>329</v>
      </c>
      <c r="D41" s="296" t="s">
        <v>37</v>
      </c>
      <c r="E41" s="297"/>
      <c r="F41" s="297"/>
      <c r="G41" s="298"/>
      <c r="H41" s="197">
        <v>12942.58</v>
      </c>
      <c r="I41" s="198"/>
      <c r="J41" s="299">
        <v>22865.24</v>
      </c>
      <c r="K41" s="300"/>
      <c r="L41" s="301"/>
      <c r="M41" s="302"/>
      <c r="N41" s="303"/>
      <c r="O41" s="302"/>
      <c r="P41" s="303"/>
    </row>
    <row r="42" spans="2:16" ht="12.75" customHeight="1">
      <c r="B42" s="100"/>
      <c r="C42" s="107">
        <v>3291</v>
      </c>
      <c r="D42" s="306" t="s">
        <v>276</v>
      </c>
      <c r="E42" s="307"/>
      <c r="F42" s="307"/>
      <c r="G42" s="307"/>
      <c r="H42" s="193">
        <v>225.63</v>
      </c>
      <c r="I42" s="194">
        <v>0</v>
      </c>
      <c r="J42" s="304">
        <v>360</v>
      </c>
      <c r="K42" s="305"/>
      <c r="L42" s="305"/>
      <c r="M42" s="291"/>
      <c r="N42" s="292"/>
      <c r="O42" s="291"/>
      <c r="P42" s="292"/>
    </row>
    <row r="43" spans="2:16" ht="12.75" customHeight="1">
      <c r="B43" s="100"/>
      <c r="C43" s="192">
        <v>3292</v>
      </c>
      <c r="D43" s="331" t="s">
        <v>249</v>
      </c>
      <c r="E43" s="332"/>
      <c r="F43" s="332"/>
      <c r="G43" s="333"/>
      <c r="H43" s="193">
        <v>384.52</v>
      </c>
      <c r="I43" s="194"/>
      <c r="J43" s="194">
        <v>431.07</v>
      </c>
      <c r="K43" s="193"/>
      <c r="L43" s="193">
        <f>SUM(J43:K43)</f>
        <v>431.07</v>
      </c>
      <c r="M43" s="314"/>
      <c r="N43" s="315"/>
      <c r="O43" s="314"/>
      <c r="P43" s="315"/>
    </row>
    <row r="44" spans="2:16" ht="12.75">
      <c r="B44" s="100"/>
      <c r="C44" s="107">
        <v>3293</v>
      </c>
      <c r="D44" s="306" t="s">
        <v>38</v>
      </c>
      <c r="E44" s="307"/>
      <c r="F44" s="307"/>
      <c r="G44" s="307"/>
      <c r="H44" s="193">
        <v>1588.41</v>
      </c>
      <c r="I44" s="194">
        <v>0</v>
      </c>
      <c r="J44" s="304">
        <v>826.35</v>
      </c>
      <c r="K44" s="305"/>
      <c r="L44" s="305"/>
      <c r="M44" s="291"/>
      <c r="N44" s="292"/>
      <c r="O44" s="291"/>
      <c r="P44" s="292"/>
    </row>
    <row r="45" spans="2:16" ht="12.75">
      <c r="B45" s="100"/>
      <c r="C45" s="107">
        <v>3294</v>
      </c>
      <c r="D45" s="306" t="s">
        <v>250</v>
      </c>
      <c r="E45" s="307"/>
      <c r="F45" s="307"/>
      <c r="G45" s="307"/>
      <c r="H45" s="193">
        <v>33.18</v>
      </c>
      <c r="I45" s="194">
        <v>0</v>
      </c>
      <c r="J45" s="304">
        <v>35</v>
      </c>
      <c r="K45" s="305"/>
      <c r="L45" s="305"/>
      <c r="M45" s="291"/>
      <c r="N45" s="292"/>
      <c r="O45" s="291"/>
      <c r="P45" s="292"/>
    </row>
    <row r="46" spans="2:16" ht="12.75" customHeight="1">
      <c r="B46" s="100"/>
      <c r="C46" s="107">
        <v>3295</v>
      </c>
      <c r="D46" s="306" t="s">
        <v>251</v>
      </c>
      <c r="E46" s="307"/>
      <c r="F46" s="307"/>
      <c r="G46" s="307"/>
      <c r="H46" s="193">
        <v>3189</v>
      </c>
      <c r="I46" s="194">
        <v>0</v>
      </c>
      <c r="J46" s="304">
        <v>3918.17</v>
      </c>
      <c r="K46" s="305"/>
      <c r="L46" s="305"/>
      <c r="M46" s="291"/>
      <c r="N46" s="292"/>
      <c r="O46" s="291"/>
      <c r="P46" s="292"/>
    </row>
    <row r="47" spans="2:16" ht="12.75" customHeight="1">
      <c r="B47" s="100"/>
      <c r="C47" s="107">
        <v>3299</v>
      </c>
      <c r="D47" s="306" t="s">
        <v>37</v>
      </c>
      <c r="E47" s="307"/>
      <c r="F47" s="307"/>
      <c r="G47" s="307"/>
      <c r="H47" s="193">
        <v>7521.84</v>
      </c>
      <c r="I47" s="194">
        <v>0</v>
      </c>
      <c r="J47" s="304">
        <v>17294.65</v>
      </c>
      <c r="K47" s="305"/>
      <c r="L47" s="305"/>
      <c r="M47" s="291"/>
      <c r="N47" s="292"/>
      <c r="O47" s="291"/>
      <c r="P47" s="292"/>
    </row>
    <row r="48" spans="2:16" s="45" customFormat="1" ht="12.75">
      <c r="B48" s="161"/>
      <c r="C48" s="159" t="s">
        <v>67</v>
      </c>
      <c r="D48" s="329" t="s">
        <v>39</v>
      </c>
      <c r="E48" s="290"/>
      <c r="F48" s="290"/>
      <c r="G48" s="290"/>
      <c r="H48" s="195">
        <v>6960.56</v>
      </c>
      <c r="I48" s="196">
        <v>8257.48</v>
      </c>
      <c r="J48" s="312">
        <v>5923.62</v>
      </c>
      <c r="K48" s="313"/>
      <c r="L48" s="313"/>
      <c r="M48" s="289"/>
      <c r="N48" s="290"/>
      <c r="O48" s="289">
        <f>J48/I48*100</f>
        <v>71.73641353052021</v>
      </c>
      <c r="P48" s="290"/>
    </row>
    <row r="49" spans="2:16" s="45" customFormat="1" ht="12.75">
      <c r="B49" s="112"/>
      <c r="C49" s="111">
        <v>343</v>
      </c>
      <c r="D49" s="296" t="s">
        <v>224</v>
      </c>
      <c r="E49" s="297"/>
      <c r="F49" s="297"/>
      <c r="G49" s="298"/>
      <c r="H49" s="197">
        <v>6960.56</v>
      </c>
      <c r="I49" s="198"/>
      <c r="J49" s="299">
        <v>5923.62</v>
      </c>
      <c r="K49" s="300"/>
      <c r="L49" s="301"/>
      <c r="M49" s="302"/>
      <c r="N49" s="303"/>
      <c r="O49" s="302"/>
      <c r="P49" s="303"/>
    </row>
    <row r="50" spans="2:16" ht="12.75" customHeight="1">
      <c r="B50" s="100"/>
      <c r="C50" s="107">
        <v>3431</v>
      </c>
      <c r="D50" s="306" t="s">
        <v>252</v>
      </c>
      <c r="E50" s="307"/>
      <c r="F50" s="307"/>
      <c r="G50" s="307"/>
      <c r="H50" s="193">
        <v>590.86</v>
      </c>
      <c r="I50" s="194">
        <v>0</v>
      </c>
      <c r="J50" s="304">
        <v>664.2</v>
      </c>
      <c r="K50" s="305"/>
      <c r="L50" s="305"/>
      <c r="M50" s="291"/>
      <c r="N50" s="292"/>
      <c r="O50" s="291"/>
      <c r="P50" s="292"/>
    </row>
    <row r="51" spans="2:16" ht="12.75" customHeight="1">
      <c r="B51" s="100"/>
      <c r="C51" s="107">
        <v>3433</v>
      </c>
      <c r="D51" s="306" t="s">
        <v>253</v>
      </c>
      <c r="E51" s="307"/>
      <c r="F51" s="307"/>
      <c r="G51" s="307"/>
      <c r="H51" s="193">
        <v>6369.7</v>
      </c>
      <c r="I51" s="194">
        <v>0</v>
      </c>
      <c r="J51" s="304">
        <v>5259.42</v>
      </c>
      <c r="K51" s="305"/>
      <c r="L51" s="305"/>
      <c r="M51" s="291"/>
      <c r="N51" s="292"/>
      <c r="O51" s="291"/>
      <c r="P51" s="292"/>
    </row>
    <row r="52" spans="2:16" s="45" customFormat="1" ht="12.75">
      <c r="B52" s="161"/>
      <c r="C52" s="159" t="s">
        <v>177</v>
      </c>
      <c r="D52" s="329" t="s">
        <v>176</v>
      </c>
      <c r="E52" s="290"/>
      <c r="F52" s="290"/>
      <c r="G52" s="290"/>
      <c r="H52" s="195">
        <v>0</v>
      </c>
      <c r="I52" s="196"/>
      <c r="J52" s="312">
        <v>93.24</v>
      </c>
      <c r="K52" s="313"/>
      <c r="L52" s="313"/>
      <c r="M52" s="289"/>
      <c r="N52" s="290"/>
      <c r="O52" s="289"/>
      <c r="P52" s="290"/>
    </row>
    <row r="53" spans="2:16" s="45" customFormat="1" ht="12.75">
      <c r="B53" s="112"/>
      <c r="C53" s="111">
        <v>381</v>
      </c>
      <c r="D53" s="296"/>
      <c r="E53" s="297"/>
      <c r="F53" s="297"/>
      <c r="G53" s="298"/>
      <c r="H53" s="197"/>
      <c r="I53" s="198"/>
      <c r="J53" s="299"/>
      <c r="K53" s="300"/>
      <c r="L53" s="301"/>
      <c r="M53" s="302"/>
      <c r="N53" s="303"/>
      <c r="O53" s="302"/>
      <c r="P53" s="303"/>
    </row>
    <row r="54" spans="2:16" ht="12.75" customHeight="1">
      <c r="B54" s="100"/>
      <c r="C54" s="107">
        <v>3812</v>
      </c>
      <c r="D54" s="306" t="s">
        <v>254</v>
      </c>
      <c r="E54" s="307"/>
      <c r="F54" s="307"/>
      <c r="G54" s="307"/>
      <c r="H54" s="193"/>
      <c r="I54" s="194">
        <v>0</v>
      </c>
      <c r="J54" s="304">
        <v>93.24</v>
      </c>
      <c r="K54" s="305"/>
      <c r="L54" s="305"/>
      <c r="M54" s="291"/>
      <c r="N54" s="292"/>
      <c r="O54" s="291"/>
      <c r="P54" s="292"/>
    </row>
    <row r="55" spans="2:16" ht="12.75">
      <c r="B55" s="204">
        <v>4</v>
      </c>
      <c r="C55" s="205">
        <v>42</v>
      </c>
      <c r="D55" s="328" t="s">
        <v>40</v>
      </c>
      <c r="E55" s="319"/>
      <c r="F55" s="319"/>
      <c r="G55" s="319"/>
      <c r="H55" s="202">
        <f>SUM(H56+H60)</f>
        <v>5551.320000000001</v>
      </c>
      <c r="I55" s="206">
        <v>12300.32</v>
      </c>
      <c r="J55" s="334">
        <f>SUM(J56+J60)</f>
        <v>663.7</v>
      </c>
      <c r="K55" s="335"/>
      <c r="L55" s="335"/>
      <c r="M55" s="318"/>
      <c r="N55" s="319"/>
      <c r="O55" s="318">
        <f>J55/I55*100</f>
        <v>5.395794580953992</v>
      </c>
      <c r="P55" s="319"/>
    </row>
    <row r="56" spans="2:16" ht="12.75">
      <c r="B56" s="191"/>
      <c r="C56" s="111">
        <v>422</v>
      </c>
      <c r="D56" s="293" t="s">
        <v>255</v>
      </c>
      <c r="E56" s="294"/>
      <c r="F56" s="294"/>
      <c r="G56" s="295"/>
      <c r="H56" s="197">
        <v>4750.06</v>
      </c>
      <c r="I56" s="198">
        <v>12300.32</v>
      </c>
      <c r="J56" s="299">
        <v>0</v>
      </c>
      <c r="K56" s="300"/>
      <c r="L56" s="301"/>
      <c r="M56" s="302"/>
      <c r="N56" s="303"/>
      <c r="O56" s="302"/>
      <c r="P56" s="303"/>
    </row>
    <row r="57" spans="2:16" ht="12.75">
      <c r="B57" s="100"/>
      <c r="C57" s="192">
        <v>4223</v>
      </c>
      <c r="D57" s="306" t="s">
        <v>256</v>
      </c>
      <c r="E57" s="307"/>
      <c r="F57" s="307"/>
      <c r="G57" s="307"/>
      <c r="H57" s="193">
        <v>1393.99</v>
      </c>
      <c r="I57" s="194">
        <v>0</v>
      </c>
      <c r="J57" s="304"/>
      <c r="K57" s="305"/>
      <c r="L57" s="305"/>
      <c r="M57" s="291"/>
      <c r="N57" s="292"/>
      <c r="O57" s="291"/>
      <c r="P57" s="292"/>
    </row>
    <row r="58" spans="2:16" ht="12.75" customHeight="1">
      <c r="B58" s="100"/>
      <c r="C58" s="192">
        <v>4225</v>
      </c>
      <c r="D58" s="306" t="s">
        <v>257</v>
      </c>
      <c r="E58" s="307"/>
      <c r="F58" s="307"/>
      <c r="G58" s="307"/>
      <c r="H58" s="193">
        <v>1862.76</v>
      </c>
      <c r="I58" s="194">
        <v>0</v>
      </c>
      <c r="J58" s="304"/>
      <c r="K58" s="305"/>
      <c r="L58" s="305"/>
      <c r="M58" s="291"/>
      <c r="N58" s="292"/>
      <c r="O58" s="291"/>
      <c r="P58" s="292"/>
    </row>
    <row r="59" spans="2:16" ht="12.75" customHeight="1">
      <c r="B59" s="100"/>
      <c r="C59" s="192">
        <v>4226</v>
      </c>
      <c r="D59" s="306" t="s">
        <v>258</v>
      </c>
      <c r="E59" s="307"/>
      <c r="F59" s="307"/>
      <c r="G59" s="307"/>
      <c r="H59" s="193">
        <v>1493.31</v>
      </c>
      <c r="I59" s="194">
        <v>0</v>
      </c>
      <c r="J59" s="304"/>
      <c r="K59" s="305"/>
      <c r="L59" s="305"/>
      <c r="M59" s="291"/>
      <c r="N59" s="292"/>
      <c r="O59" s="291"/>
      <c r="P59" s="292"/>
    </row>
    <row r="60" spans="2:16" ht="12.75" customHeight="1">
      <c r="B60" s="191"/>
      <c r="C60" s="111">
        <v>424</v>
      </c>
      <c r="D60" s="293" t="s">
        <v>259</v>
      </c>
      <c r="E60" s="294"/>
      <c r="F60" s="294"/>
      <c r="G60" s="295"/>
      <c r="H60" s="197">
        <v>801.26</v>
      </c>
      <c r="I60" s="198"/>
      <c r="J60" s="299">
        <v>663.7</v>
      </c>
      <c r="K60" s="300"/>
      <c r="L60" s="301"/>
      <c r="M60" s="302"/>
      <c r="N60" s="303"/>
      <c r="O60" s="302"/>
      <c r="P60" s="303"/>
    </row>
    <row r="61" spans="2:16" ht="12.75" customHeight="1">
      <c r="B61" s="100"/>
      <c r="C61" s="192">
        <v>4241</v>
      </c>
      <c r="D61" s="306" t="s">
        <v>259</v>
      </c>
      <c r="E61" s="307"/>
      <c r="F61" s="307"/>
      <c r="G61" s="307"/>
      <c r="H61" s="193">
        <v>801.26</v>
      </c>
      <c r="I61" s="194">
        <v>0</v>
      </c>
      <c r="J61" s="304">
        <v>663.7</v>
      </c>
      <c r="K61" s="305"/>
      <c r="L61" s="305"/>
      <c r="M61" s="291"/>
      <c r="N61" s="292"/>
      <c r="O61" s="291"/>
      <c r="P61" s="292"/>
    </row>
    <row r="62" spans="2:9" ht="12.75">
      <c r="B62" s="208" t="s">
        <v>234</v>
      </c>
      <c r="E62" s="208"/>
      <c r="G62" s="208"/>
      <c r="H62" s="208" t="s">
        <v>260</v>
      </c>
      <c r="I62" s="208" t="s">
        <v>174</v>
      </c>
    </row>
    <row r="63" spans="2:9" ht="12.75">
      <c r="B63" s="208"/>
      <c r="I63" s="208"/>
    </row>
    <row r="65" ht="12.75">
      <c r="I65" s="208"/>
    </row>
    <row r="66" ht="12.75">
      <c r="I66" s="208"/>
    </row>
  </sheetData>
  <sheetProtection/>
  <mergeCells count="216">
    <mergeCell ref="D51:G51"/>
    <mergeCell ref="D52:G52"/>
    <mergeCell ref="D54:G54"/>
    <mergeCell ref="C8:G8"/>
    <mergeCell ref="D45:G45"/>
    <mergeCell ref="D46:G46"/>
    <mergeCell ref="D47:G47"/>
    <mergeCell ref="D48:G48"/>
    <mergeCell ref="D37:G37"/>
    <mergeCell ref="D44:G44"/>
    <mergeCell ref="D42:G42"/>
    <mergeCell ref="D39:G39"/>
    <mergeCell ref="D34:G34"/>
    <mergeCell ref="D35:G35"/>
    <mergeCell ref="D36:G36"/>
    <mergeCell ref="D41:G41"/>
    <mergeCell ref="D32:G32"/>
    <mergeCell ref="D33:G33"/>
    <mergeCell ref="M32:N32"/>
    <mergeCell ref="J36:L36"/>
    <mergeCell ref="J38:L38"/>
    <mergeCell ref="J42:L42"/>
    <mergeCell ref="D38:G38"/>
    <mergeCell ref="D40:G40"/>
    <mergeCell ref="J35:L35"/>
    <mergeCell ref="M36:N36"/>
    <mergeCell ref="O55:P55"/>
    <mergeCell ref="O43:P43"/>
    <mergeCell ref="D25:G25"/>
    <mergeCell ref="D26:G26"/>
    <mergeCell ref="D27:G27"/>
    <mergeCell ref="O27:P27"/>
    <mergeCell ref="M27:N27"/>
    <mergeCell ref="D55:G55"/>
    <mergeCell ref="J55:L55"/>
    <mergeCell ref="M55:N55"/>
    <mergeCell ref="J56:L56"/>
    <mergeCell ref="M56:N56"/>
    <mergeCell ref="O56:P56"/>
    <mergeCell ref="D21:G21"/>
    <mergeCell ref="D22:G22"/>
    <mergeCell ref="D24:G24"/>
    <mergeCell ref="D43:G43"/>
    <mergeCell ref="D28:G28"/>
    <mergeCell ref="D29:G29"/>
    <mergeCell ref="D31:G31"/>
    <mergeCell ref="J57:L57"/>
    <mergeCell ref="D16:G16"/>
    <mergeCell ref="D17:G17"/>
    <mergeCell ref="D18:G18"/>
    <mergeCell ref="D14:G14"/>
    <mergeCell ref="D20:G20"/>
    <mergeCell ref="D15:G15"/>
    <mergeCell ref="J27:L27"/>
    <mergeCell ref="J33:L33"/>
    <mergeCell ref="D56:G56"/>
    <mergeCell ref="D9:G9"/>
    <mergeCell ref="D10:G10"/>
    <mergeCell ref="D11:G11"/>
    <mergeCell ref="D12:G12"/>
    <mergeCell ref="D13:G13"/>
    <mergeCell ref="M57:N57"/>
    <mergeCell ref="J11:L11"/>
    <mergeCell ref="J14:L14"/>
    <mergeCell ref="J18:L18"/>
    <mergeCell ref="J21:L21"/>
    <mergeCell ref="J8:L8"/>
    <mergeCell ref="O8:P8"/>
    <mergeCell ref="J9:L9"/>
    <mergeCell ref="O9:P9"/>
    <mergeCell ref="J10:L10"/>
    <mergeCell ref="O10:P10"/>
    <mergeCell ref="M8:N8"/>
    <mergeCell ref="M9:N9"/>
    <mergeCell ref="M10:N10"/>
    <mergeCell ref="O11:P11"/>
    <mergeCell ref="J12:L12"/>
    <mergeCell ref="O12:P12"/>
    <mergeCell ref="J13:L13"/>
    <mergeCell ref="O13:P13"/>
    <mergeCell ref="M11:N11"/>
    <mergeCell ref="M12:N12"/>
    <mergeCell ref="M13:N13"/>
    <mergeCell ref="O14:P14"/>
    <mergeCell ref="J16:L16"/>
    <mergeCell ref="O16:P16"/>
    <mergeCell ref="M14:N14"/>
    <mergeCell ref="M16:N16"/>
    <mergeCell ref="J17:L17"/>
    <mergeCell ref="O17:P17"/>
    <mergeCell ref="M15:N15"/>
    <mergeCell ref="O15:P15"/>
    <mergeCell ref="O18:P18"/>
    <mergeCell ref="J20:L20"/>
    <mergeCell ref="O20:P20"/>
    <mergeCell ref="M17:N17"/>
    <mergeCell ref="M18:N18"/>
    <mergeCell ref="M20:N20"/>
    <mergeCell ref="O19:P19"/>
    <mergeCell ref="O21:P21"/>
    <mergeCell ref="J22:L22"/>
    <mergeCell ref="O22:P22"/>
    <mergeCell ref="M21:N21"/>
    <mergeCell ref="M22:N22"/>
    <mergeCell ref="J24:L24"/>
    <mergeCell ref="O24:P24"/>
    <mergeCell ref="M24:N24"/>
    <mergeCell ref="J23:L23"/>
    <mergeCell ref="O57:P57"/>
    <mergeCell ref="D58:G58"/>
    <mergeCell ref="J58:L58"/>
    <mergeCell ref="M58:N58"/>
    <mergeCell ref="O58:P58"/>
    <mergeCell ref="D59:G59"/>
    <mergeCell ref="J59:L59"/>
    <mergeCell ref="M59:N59"/>
    <mergeCell ref="O59:P59"/>
    <mergeCell ref="D57:G57"/>
    <mergeCell ref="D60:G60"/>
    <mergeCell ref="J60:L60"/>
    <mergeCell ref="M60:N60"/>
    <mergeCell ref="O60:P60"/>
    <mergeCell ref="J25:L25"/>
    <mergeCell ref="O25:P25"/>
    <mergeCell ref="J26:L26"/>
    <mergeCell ref="O26:P26"/>
    <mergeCell ref="M25:N25"/>
    <mergeCell ref="M26:N26"/>
    <mergeCell ref="D61:G61"/>
    <mergeCell ref="J61:L61"/>
    <mergeCell ref="M61:N61"/>
    <mergeCell ref="O61:P61"/>
    <mergeCell ref="J29:L29"/>
    <mergeCell ref="O29:P29"/>
    <mergeCell ref="J31:L31"/>
    <mergeCell ref="O31:P31"/>
    <mergeCell ref="J32:L32"/>
    <mergeCell ref="O32:P32"/>
    <mergeCell ref="M28:N28"/>
    <mergeCell ref="M29:N29"/>
    <mergeCell ref="M31:N31"/>
    <mergeCell ref="J30:L30"/>
    <mergeCell ref="M30:N30"/>
    <mergeCell ref="O30:P30"/>
    <mergeCell ref="O33:P33"/>
    <mergeCell ref="M33:N33"/>
    <mergeCell ref="J34:L34"/>
    <mergeCell ref="O34:P34"/>
    <mergeCell ref="M34:N34"/>
    <mergeCell ref="O35:P35"/>
    <mergeCell ref="M35:N35"/>
    <mergeCell ref="J39:L39"/>
    <mergeCell ref="M39:N39"/>
    <mergeCell ref="O39:P39"/>
    <mergeCell ref="O36:P36"/>
    <mergeCell ref="J37:L37"/>
    <mergeCell ref="O37:P37"/>
    <mergeCell ref="M37:N37"/>
    <mergeCell ref="O42:P42"/>
    <mergeCell ref="J44:L44"/>
    <mergeCell ref="O44:P44"/>
    <mergeCell ref="J45:L45"/>
    <mergeCell ref="O45:P45"/>
    <mergeCell ref="M42:N42"/>
    <mergeCell ref="M44:N44"/>
    <mergeCell ref="M45:N45"/>
    <mergeCell ref="M43:N43"/>
    <mergeCell ref="J46:L46"/>
    <mergeCell ref="O46:P46"/>
    <mergeCell ref="M46:N46"/>
    <mergeCell ref="J47:L47"/>
    <mergeCell ref="O47:P47"/>
    <mergeCell ref="J48:L48"/>
    <mergeCell ref="O48:P48"/>
    <mergeCell ref="M47:N47"/>
    <mergeCell ref="M48:N48"/>
    <mergeCell ref="C2:P3"/>
    <mergeCell ref="C4:P5"/>
    <mergeCell ref="J54:L54"/>
    <mergeCell ref="O54:P54"/>
    <mergeCell ref="J50:L50"/>
    <mergeCell ref="O50:P50"/>
    <mergeCell ref="J51:L51"/>
    <mergeCell ref="O51:P51"/>
    <mergeCell ref="J52:L52"/>
    <mergeCell ref="O52:P52"/>
    <mergeCell ref="J49:L49"/>
    <mergeCell ref="M49:N49"/>
    <mergeCell ref="O49:P49"/>
    <mergeCell ref="D53:G53"/>
    <mergeCell ref="J53:L53"/>
    <mergeCell ref="M53:N53"/>
    <mergeCell ref="O53:P53"/>
    <mergeCell ref="M50:N50"/>
    <mergeCell ref="M51:N51"/>
    <mergeCell ref="D50:G50"/>
    <mergeCell ref="O41:P41"/>
    <mergeCell ref="M23:N23"/>
    <mergeCell ref="O23:P23"/>
    <mergeCell ref="J28:L28"/>
    <mergeCell ref="O28:P28"/>
    <mergeCell ref="O38:P38"/>
    <mergeCell ref="J40:L40"/>
    <mergeCell ref="O40:P40"/>
    <mergeCell ref="M38:N38"/>
    <mergeCell ref="M40:N40"/>
    <mergeCell ref="M52:N52"/>
    <mergeCell ref="M54:N54"/>
    <mergeCell ref="D19:G19"/>
    <mergeCell ref="D23:G23"/>
    <mergeCell ref="J19:L19"/>
    <mergeCell ref="M19:N19"/>
    <mergeCell ref="D30:G30"/>
    <mergeCell ref="J41:L41"/>
    <mergeCell ref="M41:N41"/>
    <mergeCell ref="D49:G49"/>
  </mergeCells>
  <printOptions/>
  <pageMargins left="0" right="0" top="0" bottom="0.39375000000000004" header="0" footer="0"/>
  <pageSetup horizontalDpi="600" verticalDpi="600" orientation="portrait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="125" zoomScaleNormal="125" zoomScalePageLayoutView="0" workbookViewId="0" topLeftCell="A16">
      <selection activeCell="A47" sqref="A47:B47"/>
    </sheetView>
  </sheetViews>
  <sheetFormatPr defaultColWidth="9.140625" defaultRowHeight="12.75"/>
  <cols>
    <col min="2" max="2" width="19.140625" style="0" customWidth="1"/>
    <col min="3" max="3" width="13.140625" style="0" customWidth="1"/>
    <col min="4" max="4" width="11.8515625" style="58" customWidth="1"/>
    <col min="5" max="5" width="12.421875" style="58" customWidth="1"/>
    <col min="6" max="6" width="8.00390625" style="58" customWidth="1"/>
    <col min="7" max="7" width="8.00390625" style="0" customWidth="1"/>
  </cols>
  <sheetData>
    <row r="1" spans="1:7" ht="15.75">
      <c r="A1" s="344" t="s">
        <v>95</v>
      </c>
      <c r="B1" s="344"/>
      <c r="C1" s="344"/>
      <c r="D1" s="344"/>
      <c r="E1" s="344"/>
      <c r="F1" s="344"/>
      <c r="G1" s="344"/>
    </row>
    <row r="2" spans="1:7" ht="15">
      <c r="A2" s="83"/>
      <c r="B2" s="83"/>
      <c r="C2" s="83"/>
      <c r="D2" s="73"/>
      <c r="E2" s="73"/>
      <c r="F2" s="73"/>
      <c r="G2" s="83"/>
    </row>
    <row r="3" spans="1:7" ht="12.75" customHeight="1">
      <c r="A3" s="346" t="s">
        <v>225</v>
      </c>
      <c r="B3" s="347" t="s">
        <v>96</v>
      </c>
      <c r="C3" s="353" t="s">
        <v>212</v>
      </c>
      <c r="D3" s="350" t="s">
        <v>217</v>
      </c>
      <c r="E3" s="350" t="s">
        <v>106</v>
      </c>
      <c r="F3" s="351" t="s">
        <v>97</v>
      </c>
      <c r="G3" s="348" t="s">
        <v>97</v>
      </c>
    </row>
    <row r="4" spans="1:7" ht="25.5" customHeight="1">
      <c r="A4" s="346"/>
      <c r="B4" s="347"/>
      <c r="C4" s="354"/>
      <c r="D4" s="350"/>
      <c r="E4" s="350"/>
      <c r="F4" s="352"/>
      <c r="G4" s="348"/>
    </row>
    <row r="5" spans="1:7" ht="23.25" customHeight="1">
      <c r="A5" s="349">
        <v>1</v>
      </c>
      <c r="B5" s="349"/>
      <c r="C5" s="102" t="s">
        <v>74</v>
      </c>
      <c r="D5" s="57" t="s">
        <v>76</v>
      </c>
      <c r="E5" s="57" t="s">
        <v>75</v>
      </c>
      <c r="F5" s="267" t="s">
        <v>7</v>
      </c>
      <c r="G5" s="268" t="s">
        <v>8</v>
      </c>
    </row>
    <row r="6" spans="1:7" ht="15">
      <c r="A6" s="165" t="s">
        <v>127</v>
      </c>
      <c r="B6" s="166" t="s">
        <v>98</v>
      </c>
      <c r="C6" s="244"/>
      <c r="D6" s="167"/>
      <c r="E6" s="167"/>
      <c r="F6" s="256"/>
      <c r="G6" s="168"/>
    </row>
    <row r="7" spans="1:7" ht="15">
      <c r="A7" s="72"/>
      <c r="B7" s="72" t="s">
        <v>99</v>
      </c>
      <c r="C7" s="250" t="s">
        <v>279</v>
      </c>
      <c r="D7" s="240">
        <v>1410.14</v>
      </c>
      <c r="E7" s="240">
        <v>1410.14</v>
      </c>
      <c r="F7" s="57">
        <f>(E7/C7*100)</f>
        <v>152.04321480171652</v>
      </c>
      <c r="G7" s="82">
        <f>E7/D7*100</f>
        <v>100</v>
      </c>
    </row>
    <row r="8" spans="1:7" ht="15">
      <c r="A8" s="72"/>
      <c r="B8" s="72" t="s">
        <v>100</v>
      </c>
      <c r="C8" s="250">
        <v>1048.29</v>
      </c>
      <c r="D8" s="240">
        <v>1410.14</v>
      </c>
      <c r="E8" s="240">
        <v>1410.14</v>
      </c>
      <c r="F8" s="57">
        <f>(E8/C8*100)</f>
        <v>134.51811998588178</v>
      </c>
      <c r="G8" s="79">
        <f>E8/D8*100</f>
        <v>100</v>
      </c>
    </row>
    <row r="9" spans="1:7" ht="15">
      <c r="A9" s="345"/>
      <c r="B9" s="345"/>
      <c r="C9" s="255">
        <v>0</v>
      </c>
      <c r="D9" s="240"/>
      <c r="E9" s="240"/>
      <c r="F9" s="57"/>
      <c r="G9" s="79">
        <v>0</v>
      </c>
    </row>
    <row r="10" spans="1:7" ht="15">
      <c r="A10" s="165" t="s">
        <v>128</v>
      </c>
      <c r="B10" s="166" t="s">
        <v>101</v>
      </c>
      <c r="C10" s="244"/>
      <c r="D10" s="169"/>
      <c r="E10" s="169"/>
      <c r="F10" s="256"/>
      <c r="G10" s="170"/>
    </row>
    <row r="11" spans="1:7" ht="15">
      <c r="A11" s="72"/>
      <c r="B11" s="72" t="s">
        <v>99</v>
      </c>
      <c r="C11" s="245">
        <v>4908.14</v>
      </c>
      <c r="D11" s="240">
        <v>24461.63</v>
      </c>
      <c r="E11" s="273">
        <v>6005.78</v>
      </c>
      <c r="F11" s="57">
        <f>(E11/C11*100)</f>
        <v>122.36366525812221</v>
      </c>
      <c r="G11" s="79">
        <f>E11/D11*100</f>
        <v>24.551838941231633</v>
      </c>
    </row>
    <row r="12" spans="1:7" ht="15">
      <c r="A12" s="72"/>
      <c r="B12" s="72" t="s">
        <v>100</v>
      </c>
      <c r="C12" s="245">
        <v>2931.14</v>
      </c>
      <c r="D12" s="240">
        <v>24461.63</v>
      </c>
      <c r="E12" s="273">
        <v>2707.34</v>
      </c>
      <c r="F12" s="57">
        <f>(E12/C12*100)</f>
        <v>92.36474545739884</v>
      </c>
      <c r="G12" s="79">
        <f>E12/D12*100</f>
        <v>11.067700721497301</v>
      </c>
    </row>
    <row r="13" spans="1:7" ht="15">
      <c r="A13" s="72"/>
      <c r="B13" s="271" t="s">
        <v>283</v>
      </c>
      <c r="C13" s="84"/>
      <c r="D13" s="272"/>
      <c r="E13" s="274">
        <v>11389.89</v>
      </c>
      <c r="F13" s="272"/>
      <c r="G13" s="84"/>
    </row>
    <row r="14" spans="1:7" ht="15">
      <c r="A14" s="345" t="s">
        <v>102</v>
      </c>
      <c r="B14" s="345"/>
      <c r="C14" s="246"/>
      <c r="D14" s="240"/>
      <c r="E14" s="240"/>
      <c r="F14" s="57"/>
      <c r="G14" s="259">
        <v>0</v>
      </c>
    </row>
    <row r="15" spans="1:7" ht="15">
      <c r="A15" s="180" t="s">
        <v>129</v>
      </c>
      <c r="B15" s="166" t="s">
        <v>103</v>
      </c>
      <c r="C15" s="244"/>
      <c r="D15" s="167"/>
      <c r="E15" s="167"/>
      <c r="F15" s="256"/>
      <c r="G15" s="170"/>
    </row>
    <row r="16" spans="1:7" ht="15">
      <c r="A16" s="72"/>
      <c r="B16" s="72" t="s">
        <v>108</v>
      </c>
      <c r="C16" s="245">
        <v>159441.37</v>
      </c>
      <c r="D16" s="240">
        <v>163653.92</v>
      </c>
      <c r="E16" s="258">
        <v>183313.42</v>
      </c>
      <c r="F16" s="57">
        <f>(E16/C16*100)</f>
        <v>114.97230612105254</v>
      </c>
      <c r="G16" s="79">
        <f>E16/D16*100</f>
        <v>112.01285004355532</v>
      </c>
    </row>
    <row r="17" spans="1:7" ht="15">
      <c r="A17" s="72"/>
      <c r="B17" s="72" t="s">
        <v>100</v>
      </c>
      <c r="C17" s="245">
        <v>162548.84</v>
      </c>
      <c r="D17" s="240">
        <v>163653.92</v>
      </c>
      <c r="E17" s="240">
        <v>159568.74</v>
      </c>
      <c r="F17" s="57">
        <f>(E17/C17*100)</f>
        <v>98.16664333009082</v>
      </c>
      <c r="G17" s="79">
        <f>E17/D17*100</f>
        <v>97.50376892896911</v>
      </c>
    </row>
    <row r="18" spans="1:7" ht="15">
      <c r="A18" s="345" t="s">
        <v>102</v>
      </c>
      <c r="B18" s="345"/>
      <c r="C18" s="246"/>
      <c r="D18" s="240"/>
      <c r="E18" s="241"/>
      <c r="F18" s="57"/>
      <c r="G18" s="79">
        <v>0</v>
      </c>
    </row>
    <row r="19" spans="1:7" ht="15">
      <c r="A19" s="165" t="s">
        <v>130</v>
      </c>
      <c r="B19" s="166" t="s">
        <v>103</v>
      </c>
      <c r="C19" s="244"/>
      <c r="D19" s="167"/>
      <c r="E19" s="167"/>
      <c r="F19" s="256"/>
      <c r="G19" s="170">
        <v>0</v>
      </c>
    </row>
    <row r="20" spans="1:7" ht="15">
      <c r="A20" s="72"/>
      <c r="B20" s="72" t="s">
        <v>99</v>
      </c>
      <c r="C20" s="245">
        <v>6143.08</v>
      </c>
      <c r="D20" s="240">
        <v>14339.11</v>
      </c>
      <c r="E20" s="240">
        <v>16318.11</v>
      </c>
      <c r="F20" s="57">
        <f>(E20/C20*100)</f>
        <v>265.63401420785664</v>
      </c>
      <c r="G20" s="79">
        <f>E20/D20*100</f>
        <v>113.80141445319829</v>
      </c>
    </row>
    <row r="21" spans="1:7" ht="15">
      <c r="A21" s="72"/>
      <c r="B21" s="72" t="s">
        <v>100</v>
      </c>
      <c r="C21" s="245">
        <v>11095.19</v>
      </c>
      <c r="D21" s="240">
        <v>14339.11</v>
      </c>
      <c r="E21" s="241">
        <v>15269.11</v>
      </c>
      <c r="F21" s="57">
        <f>(E21/C21*100)</f>
        <v>137.61918452951235</v>
      </c>
      <c r="G21" s="79">
        <f>E21/D21*100</f>
        <v>106.48575818164447</v>
      </c>
    </row>
    <row r="22" spans="1:7" ht="15">
      <c r="A22" s="72"/>
      <c r="B22" s="251" t="s">
        <v>280</v>
      </c>
      <c r="C22" s="252"/>
      <c r="D22" s="167"/>
      <c r="E22" s="167"/>
      <c r="F22" s="256"/>
      <c r="G22" s="170"/>
    </row>
    <row r="23" spans="1:7" ht="15">
      <c r="A23" s="72"/>
      <c r="B23" s="72" t="s">
        <v>108</v>
      </c>
      <c r="C23" s="245">
        <v>53.09</v>
      </c>
      <c r="D23" s="240"/>
      <c r="E23" s="240"/>
      <c r="F23" s="57">
        <f>(E23/C23*100)</f>
        <v>0</v>
      </c>
      <c r="G23" s="79">
        <v>0</v>
      </c>
    </row>
    <row r="24" spans="1:7" ht="15">
      <c r="A24" s="72"/>
      <c r="B24" s="72" t="s">
        <v>100</v>
      </c>
      <c r="C24" s="245">
        <v>6859.78</v>
      </c>
      <c r="D24" s="240"/>
      <c r="E24" s="241"/>
      <c r="F24" s="57">
        <f>(E24/C24*100)</f>
        <v>0</v>
      </c>
      <c r="G24" s="79">
        <v>0</v>
      </c>
    </row>
    <row r="25" spans="1:7" ht="15">
      <c r="A25" s="345" t="s">
        <v>102</v>
      </c>
      <c r="B25" s="345"/>
      <c r="C25" s="246"/>
      <c r="D25" s="240"/>
      <c r="E25" s="240"/>
      <c r="F25" s="57"/>
      <c r="G25" s="79">
        <v>0</v>
      </c>
    </row>
    <row r="26" spans="1:7" ht="15">
      <c r="A26" s="165" t="s">
        <v>131</v>
      </c>
      <c r="B26" s="166" t="s">
        <v>115</v>
      </c>
      <c r="C26" s="244"/>
      <c r="D26" s="167"/>
      <c r="E26" s="167"/>
      <c r="F26" s="256"/>
      <c r="G26" s="170">
        <v>0</v>
      </c>
    </row>
    <row r="27" spans="1:7" ht="15">
      <c r="A27" s="72"/>
      <c r="B27" s="72" t="s">
        <v>99</v>
      </c>
      <c r="C27" s="245">
        <v>1330706.05</v>
      </c>
      <c r="D27" s="240">
        <v>1518052.71</v>
      </c>
      <c r="E27" s="240">
        <v>1510543.72</v>
      </c>
      <c r="F27" s="57">
        <f>(E27/C27*100)</f>
        <v>113.5144549767396</v>
      </c>
      <c r="G27" s="79">
        <f>E27/D27*100</f>
        <v>99.50535380289924</v>
      </c>
    </row>
    <row r="28" spans="1:7" ht="15">
      <c r="A28" s="72"/>
      <c r="B28" s="72" t="s">
        <v>100</v>
      </c>
      <c r="C28" s="245">
        <v>1325139.45</v>
      </c>
      <c r="D28" s="270">
        <v>1518052.71</v>
      </c>
      <c r="E28" s="242">
        <v>1508847.49</v>
      </c>
      <c r="F28" s="57">
        <f>(E28/C28*100)</f>
        <v>113.86329868905496</v>
      </c>
      <c r="G28" s="79">
        <f>E28/D28*100</f>
        <v>99.39361657606737</v>
      </c>
    </row>
    <row r="29" spans="1:7" ht="15">
      <c r="A29" s="345" t="s">
        <v>102</v>
      </c>
      <c r="B29" s="345"/>
      <c r="C29" s="246"/>
      <c r="D29" s="243">
        <f>SUM(D27-D28)</f>
        <v>0</v>
      </c>
      <c r="E29" s="242">
        <f>SUM(E27-E28)</f>
        <v>1696.2299999999814</v>
      </c>
      <c r="F29" s="57"/>
      <c r="G29" s="79">
        <v>0</v>
      </c>
    </row>
    <row r="30" spans="1:7" ht="15">
      <c r="A30" s="180" t="s">
        <v>132</v>
      </c>
      <c r="B30" s="166" t="s">
        <v>116</v>
      </c>
      <c r="C30" s="244"/>
      <c r="D30" s="171"/>
      <c r="E30" s="171"/>
      <c r="F30" s="256"/>
      <c r="G30" s="170">
        <v>0</v>
      </c>
    </row>
    <row r="31" spans="1:7" ht="15">
      <c r="A31" s="72"/>
      <c r="B31" s="77" t="s">
        <v>278</v>
      </c>
      <c r="C31" s="245">
        <v>41813.26</v>
      </c>
      <c r="D31" s="270">
        <v>37083.01</v>
      </c>
      <c r="E31" s="242"/>
      <c r="F31" s="57">
        <f>(E31/C31*100)</f>
        <v>0</v>
      </c>
      <c r="G31" s="79">
        <f>E31/D31*100</f>
        <v>0</v>
      </c>
    </row>
    <row r="32" spans="1:7" ht="15">
      <c r="A32" s="72"/>
      <c r="B32" s="72" t="s">
        <v>281</v>
      </c>
      <c r="C32" s="245">
        <v>927.46</v>
      </c>
      <c r="D32" s="270">
        <v>37083.01</v>
      </c>
      <c r="E32" s="242">
        <v>37083.01</v>
      </c>
      <c r="F32" s="57">
        <f>(E32/C32*100)</f>
        <v>3998.340629245466</v>
      </c>
      <c r="G32" s="79">
        <f>E32/D32*100</f>
        <v>100</v>
      </c>
    </row>
    <row r="33" spans="1:7" ht="15">
      <c r="A33" s="72"/>
      <c r="B33" s="72" t="s">
        <v>281</v>
      </c>
      <c r="C33" s="245">
        <v>4730.24</v>
      </c>
      <c r="D33" s="270"/>
      <c r="E33" s="242">
        <v>37083.01</v>
      </c>
      <c r="F33" s="57">
        <f>(E33/C33*100)</f>
        <v>783.9562051819781</v>
      </c>
      <c r="G33" s="79"/>
    </row>
    <row r="34" spans="1:7" ht="15">
      <c r="A34" s="345" t="s">
        <v>102</v>
      </c>
      <c r="B34" s="345"/>
      <c r="C34" s="246"/>
      <c r="D34" s="243"/>
      <c r="E34" s="243"/>
      <c r="F34" s="57"/>
      <c r="G34" s="79">
        <v>0</v>
      </c>
    </row>
    <row r="35" spans="1:7" ht="15">
      <c r="A35" s="180" t="s">
        <v>133</v>
      </c>
      <c r="B35" s="172" t="s">
        <v>109</v>
      </c>
      <c r="C35" s="253"/>
      <c r="D35" s="171"/>
      <c r="E35" s="173"/>
      <c r="F35" s="256"/>
      <c r="G35" s="170"/>
    </row>
    <row r="36" spans="1:7" ht="15">
      <c r="A36" s="75"/>
      <c r="B36" s="76" t="s">
        <v>278</v>
      </c>
      <c r="C36" s="250">
        <v>9025.15</v>
      </c>
      <c r="D36" s="270">
        <v>9500.32</v>
      </c>
      <c r="E36" s="242">
        <v>0</v>
      </c>
      <c r="F36" s="57">
        <f>(E36/C36*100)</f>
        <v>0</v>
      </c>
      <c r="G36" s="79">
        <v>0</v>
      </c>
    </row>
    <row r="37" spans="1:7" ht="15">
      <c r="A37" s="75"/>
      <c r="B37" s="76" t="s">
        <v>100</v>
      </c>
      <c r="C37" s="254"/>
      <c r="D37" s="73">
        <v>9500.32</v>
      </c>
      <c r="E37" s="78">
        <v>0</v>
      </c>
      <c r="F37" s="57"/>
      <c r="G37" s="79">
        <v>0</v>
      </c>
    </row>
    <row r="38" spans="1:7" ht="15">
      <c r="A38" s="345" t="s">
        <v>102</v>
      </c>
      <c r="B38" s="345"/>
      <c r="C38" s="246"/>
      <c r="D38" s="73">
        <f>SUM(D36-D37)</f>
        <v>0</v>
      </c>
      <c r="E38" s="73">
        <v>0</v>
      </c>
      <c r="F38" s="57"/>
      <c r="G38" s="259">
        <v>0</v>
      </c>
    </row>
    <row r="39" spans="1:7" ht="15">
      <c r="A39" s="342" t="s">
        <v>107</v>
      </c>
      <c r="B39" s="342"/>
      <c r="C39" s="247"/>
      <c r="D39" s="74">
        <v>0</v>
      </c>
      <c r="E39" s="74">
        <v>0</v>
      </c>
      <c r="F39" s="57"/>
      <c r="G39" s="79">
        <v>0</v>
      </c>
    </row>
    <row r="40" spans="1:7" ht="15">
      <c r="A40" s="343" t="s">
        <v>104</v>
      </c>
      <c r="B40" s="343"/>
      <c r="C40" s="248">
        <v>1552090.14</v>
      </c>
      <c r="D40" s="174">
        <f>SUM(D7+D11+D16+D20+D27+D31+D36)</f>
        <v>1768500.84</v>
      </c>
      <c r="E40" s="174">
        <f>SUM(E7+E11+E16+E20+E27)</f>
        <v>1717591.17</v>
      </c>
      <c r="F40" s="257">
        <f>(E40/C40*100)</f>
        <v>110.6631068476474</v>
      </c>
      <c r="G40" s="175">
        <f>E40/D40*100</f>
        <v>97.12130925535777</v>
      </c>
    </row>
    <row r="41" spans="1:7" ht="15">
      <c r="A41" s="343" t="s">
        <v>105</v>
      </c>
      <c r="B41" s="343"/>
      <c r="C41" s="248">
        <f>SUM(C8+C9+C12+C17+C21+C24+C28+C32+C33)</f>
        <v>1515280.39</v>
      </c>
      <c r="D41" s="176">
        <f>SUM(D8+D12+D17+D21+D28+D32+D37)</f>
        <v>1768500.84</v>
      </c>
      <c r="E41" s="176">
        <f>SUM(E8+E12+E13+E17+E21+E28+E33)</f>
        <v>1736275.72</v>
      </c>
      <c r="F41" s="257">
        <f>(E41/C41*100)</f>
        <v>114.58445126449502</v>
      </c>
      <c r="G41" s="175">
        <f>E41/D41*100</f>
        <v>98.17782840295399</v>
      </c>
    </row>
    <row r="42" spans="1:7" ht="12.75">
      <c r="A42" s="340" t="s">
        <v>110</v>
      </c>
      <c r="B42" s="341"/>
      <c r="C42" s="249"/>
      <c r="D42" s="177">
        <f>SUM(D40-D41)</f>
        <v>0</v>
      </c>
      <c r="E42" s="177">
        <f>SUM(E40-E41)</f>
        <v>-18684.550000000047</v>
      </c>
      <c r="F42" s="257"/>
      <c r="G42" s="178"/>
    </row>
    <row r="44" spans="1:3" ht="12.75">
      <c r="A44" s="339" t="s">
        <v>234</v>
      </c>
      <c r="B44" s="338"/>
      <c r="C44" s="67"/>
    </row>
    <row r="45" spans="1:3" ht="12.75">
      <c r="A45" s="337" t="s">
        <v>117</v>
      </c>
      <c r="B45" s="338"/>
      <c r="C45" s="67"/>
    </row>
    <row r="46" spans="1:3" ht="12.75">
      <c r="A46" s="337" t="s">
        <v>124</v>
      </c>
      <c r="B46" s="338"/>
      <c r="C46" s="67"/>
    </row>
    <row r="47" spans="1:3" ht="12.75">
      <c r="A47" s="336"/>
      <c r="B47" s="336"/>
      <c r="C47" s="101"/>
    </row>
  </sheetData>
  <sheetProtection/>
  <mergeCells count="24">
    <mergeCell ref="E3:E4"/>
    <mergeCell ref="C3:C4"/>
    <mergeCell ref="A41:B41"/>
    <mergeCell ref="A29:B29"/>
    <mergeCell ref="A38:B38"/>
    <mergeCell ref="A18:B18"/>
    <mergeCell ref="A14:B14"/>
    <mergeCell ref="A1:G1"/>
    <mergeCell ref="A34:B34"/>
    <mergeCell ref="A3:A4"/>
    <mergeCell ref="B3:B4"/>
    <mergeCell ref="G3:G4"/>
    <mergeCell ref="A25:B25"/>
    <mergeCell ref="A9:B9"/>
    <mergeCell ref="A5:B5"/>
    <mergeCell ref="D3:D4"/>
    <mergeCell ref="F3:F4"/>
    <mergeCell ref="A47:B47"/>
    <mergeCell ref="A45:B45"/>
    <mergeCell ref="A44:B44"/>
    <mergeCell ref="A46:B46"/>
    <mergeCell ref="A42:B42"/>
    <mergeCell ref="A39:B39"/>
    <mergeCell ref="A40:B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6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42" sqref="C42:E42"/>
    </sheetView>
  </sheetViews>
  <sheetFormatPr defaultColWidth="9.140625" defaultRowHeight="12.75"/>
  <cols>
    <col min="1" max="2" width="1.28515625" style="42" customWidth="1"/>
    <col min="3" max="3" width="6.7109375" style="43" customWidth="1"/>
    <col min="4" max="4" width="8.00390625" style="43" customWidth="1"/>
    <col min="5" max="5" width="17.421875" style="43" customWidth="1"/>
    <col min="6" max="6" width="6.7109375" style="43" customWidth="1"/>
    <col min="7" max="7" width="14.7109375" style="43" customWidth="1"/>
    <col min="8" max="8" width="3.7109375" style="43" customWidth="1"/>
    <col min="9" max="9" width="8.28125" style="43" customWidth="1"/>
    <col min="10" max="10" width="0" style="43" hidden="1" customWidth="1"/>
    <col min="11" max="11" width="1.1484375" style="43" customWidth="1"/>
    <col min="12" max="12" width="0.2890625" style="43" customWidth="1"/>
    <col min="13" max="13" width="13.140625" style="43" customWidth="1"/>
    <col min="14" max="14" width="11.8515625" style="44" customWidth="1"/>
    <col min="15" max="15" width="8.57421875" style="42" customWidth="1"/>
    <col min="16" max="16384" width="9.140625" style="42" customWidth="1"/>
  </cols>
  <sheetData>
    <row r="1" spans="3:14" ht="21" customHeight="1">
      <c r="C1" s="361" t="s">
        <v>172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3:14" ht="13.5" customHeight="1">
      <c r="C2" s="394" t="s">
        <v>3</v>
      </c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6"/>
    </row>
    <row r="3" spans="3:14" ht="12.75" customHeight="1"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9"/>
    </row>
    <row r="4" spans="3:14" ht="12.75">
      <c r="C4" s="409" t="s">
        <v>93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3:14" ht="3" customHeight="1"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</row>
    <row r="6" spans="3:14" ht="18" customHeight="1"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3:14" s="45" customFormat="1" ht="29.25" customHeight="1">
      <c r="C7" s="114"/>
      <c r="D7" s="400" t="s">
        <v>94</v>
      </c>
      <c r="E7" s="400"/>
      <c r="F7" s="400"/>
      <c r="G7" s="400"/>
      <c r="H7" s="374" t="s">
        <v>21</v>
      </c>
      <c r="I7" s="375"/>
      <c r="J7" s="375"/>
      <c r="K7" s="375"/>
      <c r="L7" s="375"/>
      <c r="M7" s="115" t="s">
        <v>22</v>
      </c>
      <c r="N7" s="113" t="s">
        <v>77</v>
      </c>
    </row>
    <row r="8" spans="3:14" s="45" customFormat="1" ht="12.75">
      <c r="C8" s="52"/>
      <c r="D8" s="401" t="s">
        <v>73</v>
      </c>
      <c r="E8" s="402"/>
      <c r="F8" s="402"/>
      <c r="G8" s="403"/>
      <c r="H8" s="401" t="s">
        <v>74</v>
      </c>
      <c r="I8" s="402"/>
      <c r="J8" s="402"/>
      <c r="K8" s="403"/>
      <c r="L8" s="54"/>
      <c r="M8" s="53" t="s">
        <v>76</v>
      </c>
      <c r="N8" s="55" t="s">
        <v>75</v>
      </c>
    </row>
    <row r="9" spans="3:14" s="45" customFormat="1" ht="18" customHeight="1">
      <c r="C9" s="376" t="s">
        <v>81</v>
      </c>
      <c r="D9" s="377"/>
      <c r="E9" s="377"/>
      <c r="F9" s="377"/>
      <c r="G9" s="378"/>
      <c r="H9" s="379">
        <f>SUM(H10+H12+H14+H18+H23)</f>
        <v>1768500.84</v>
      </c>
      <c r="I9" s="380"/>
      <c r="J9" s="380"/>
      <c r="K9" s="380"/>
      <c r="L9" s="381"/>
      <c r="M9" s="214">
        <f>SUM(M12+M14+M18+M11)</f>
        <v>1717591.17</v>
      </c>
      <c r="N9" s="133">
        <f aca="true" t="shared" si="0" ref="N9:N14">M9/H9*100</f>
        <v>97.12130925535777</v>
      </c>
    </row>
    <row r="10" spans="3:14" s="45" customFormat="1" ht="15" customHeight="1">
      <c r="C10" s="368" t="s">
        <v>88</v>
      </c>
      <c r="D10" s="369"/>
      <c r="E10" s="369"/>
      <c r="F10" s="369"/>
      <c r="G10" s="370"/>
      <c r="H10" s="371">
        <v>1410.14</v>
      </c>
      <c r="I10" s="372"/>
      <c r="J10" s="372"/>
      <c r="K10" s="372"/>
      <c r="L10" s="373"/>
      <c r="M10" s="237">
        <v>1410.14</v>
      </c>
      <c r="N10" s="117">
        <f t="shared" si="0"/>
        <v>100</v>
      </c>
    </row>
    <row r="11" spans="3:14" s="45" customFormat="1" ht="12.75" customHeight="1">
      <c r="C11" s="355" t="s">
        <v>89</v>
      </c>
      <c r="D11" s="356"/>
      <c r="E11" s="356"/>
      <c r="F11" s="356"/>
      <c r="G11" s="357"/>
      <c r="H11" s="358">
        <v>1410.14</v>
      </c>
      <c r="I11" s="359"/>
      <c r="J11" s="359"/>
      <c r="K11" s="359"/>
      <c r="L11" s="360"/>
      <c r="M11" s="238">
        <v>1410.14</v>
      </c>
      <c r="N11" s="119">
        <f t="shared" si="0"/>
        <v>100</v>
      </c>
    </row>
    <row r="12" spans="3:14" s="45" customFormat="1" ht="12.75" customHeight="1">
      <c r="C12" s="368" t="s">
        <v>82</v>
      </c>
      <c r="D12" s="369"/>
      <c r="E12" s="369"/>
      <c r="F12" s="369"/>
      <c r="G12" s="370"/>
      <c r="H12" s="382">
        <v>24461.63</v>
      </c>
      <c r="I12" s="383"/>
      <c r="J12" s="383"/>
      <c r="K12" s="383"/>
      <c r="L12" s="384"/>
      <c r="M12" s="213">
        <v>6005.78</v>
      </c>
      <c r="N12" s="117">
        <f>(M12/H12*100)</f>
        <v>24.551838941231633</v>
      </c>
    </row>
    <row r="13" spans="3:14" s="45" customFormat="1" ht="12.75" customHeight="1">
      <c r="C13" s="355" t="s">
        <v>83</v>
      </c>
      <c r="D13" s="356"/>
      <c r="E13" s="356"/>
      <c r="F13" s="356"/>
      <c r="G13" s="357"/>
      <c r="H13" s="358">
        <v>24461.63</v>
      </c>
      <c r="I13" s="359"/>
      <c r="J13" s="359"/>
      <c r="K13" s="359"/>
      <c r="L13" s="360"/>
      <c r="M13" s="238">
        <v>6005.78</v>
      </c>
      <c r="N13" s="119">
        <f t="shared" si="0"/>
        <v>24.551838941231633</v>
      </c>
    </row>
    <row r="14" spans="3:14" ht="12.75" customHeight="1">
      <c r="C14" s="368" t="s">
        <v>84</v>
      </c>
      <c r="D14" s="369"/>
      <c r="E14" s="369"/>
      <c r="F14" s="369"/>
      <c r="G14" s="370"/>
      <c r="H14" s="371">
        <v>177993.03</v>
      </c>
      <c r="I14" s="372"/>
      <c r="J14" s="372"/>
      <c r="K14" s="372"/>
      <c r="L14" s="373"/>
      <c r="M14" s="213">
        <v>199631.53</v>
      </c>
      <c r="N14" s="117">
        <f t="shared" si="0"/>
        <v>112.156936707016</v>
      </c>
    </row>
    <row r="15" spans="3:14" s="45" customFormat="1" ht="12.75" customHeight="1">
      <c r="C15" s="355" t="s">
        <v>178</v>
      </c>
      <c r="D15" s="356"/>
      <c r="E15" s="356"/>
      <c r="F15" s="356"/>
      <c r="G15" s="357"/>
      <c r="H15" s="365">
        <v>0</v>
      </c>
      <c r="I15" s="366"/>
      <c r="J15" s="366"/>
      <c r="K15" s="367"/>
      <c r="L15" s="121">
        <f>SUM(H15)</f>
        <v>0</v>
      </c>
      <c r="M15" s="212">
        <v>0</v>
      </c>
      <c r="N15" s="118"/>
    </row>
    <row r="16" spans="3:14" ht="12.75" customHeight="1">
      <c r="C16" s="355" t="s">
        <v>90</v>
      </c>
      <c r="D16" s="356"/>
      <c r="E16" s="356"/>
      <c r="F16" s="356"/>
      <c r="G16" s="357"/>
      <c r="H16" s="358">
        <v>163653.92</v>
      </c>
      <c r="I16" s="359"/>
      <c r="J16" s="359"/>
      <c r="K16" s="359"/>
      <c r="L16" s="360"/>
      <c r="M16" s="238">
        <v>183313.42</v>
      </c>
      <c r="N16" s="119">
        <f>M16/H16*100</f>
        <v>112.01285004355532</v>
      </c>
    </row>
    <row r="17" spans="3:14" s="45" customFormat="1" ht="12.75" customHeight="1">
      <c r="C17" s="355" t="s">
        <v>85</v>
      </c>
      <c r="D17" s="356"/>
      <c r="E17" s="356"/>
      <c r="F17" s="356"/>
      <c r="G17" s="357"/>
      <c r="H17" s="358">
        <v>14609.11</v>
      </c>
      <c r="I17" s="359"/>
      <c r="J17" s="359"/>
      <c r="K17" s="359"/>
      <c r="L17" s="360"/>
      <c r="M17" s="216">
        <v>16318.11</v>
      </c>
      <c r="N17" s="119">
        <f>M17/H17*100</f>
        <v>111.69818010816539</v>
      </c>
    </row>
    <row r="18" spans="3:14" ht="12.75" customHeight="1">
      <c r="C18" s="368" t="s">
        <v>86</v>
      </c>
      <c r="D18" s="369"/>
      <c r="E18" s="369"/>
      <c r="F18" s="369"/>
      <c r="G18" s="370"/>
      <c r="H18" s="371">
        <v>1555135.72</v>
      </c>
      <c r="I18" s="372"/>
      <c r="J18" s="372"/>
      <c r="K18" s="372"/>
      <c r="L18" s="373"/>
      <c r="M18" s="213">
        <v>1510543.72</v>
      </c>
      <c r="N18" s="117">
        <f>M18/H18*100</f>
        <v>97.13259753303075</v>
      </c>
    </row>
    <row r="19" spans="3:14" ht="12.75" customHeight="1">
      <c r="C19" s="355" t="s">
        <v>180</v>
      </c>
      <c r="D19" s="356"/>
      <c r="E19" s="356"/>
      <c r="F19" s="356"/>
      <c r="G19" s="357"/>
      <c r="H19" s="358"/>
      <c r="I19" s="359"/>
      <c r="J19" s="359"/>
      <c r="K19" s="359"/>
      <c r="L19" s="360"/>
      <c r="M19" s="212">
        <v>0</v>
      </c>
      <c r="N19" s="119">
        <v>0</v>
      </c>
    </row>
    <row r="20" spans="3:14" ht="12.75" customHeight="1">
      <c r="C20" s="355" t="s">
        <v>87</v>
      </c>
      <c r="D20" s="356"/>
      <c r="E20" s="356"/>
      <c r="F20" s="356"/>
      <c r="G20" s="357"/>
      <c r="H20" s="358">
        <v>1519994.65</v>
      </c>
      <c r="I20" s="359"/>
      <c r="J20" s="359"/>
      <c r="K20" s="359"/>
      <c r="L20" s="360"/>
      <c r="M20" s="217">
        <v>1510543.72</v>
      </c>
      <c r="N20" s="119">
        <f>M20/H20*100</f>
        <v>99.37822610099319</v>
      </c>
    </row>
    <row r="21" spans="3:14" ht="12.75" customHeight="1">
      <c r="C21" s="355" t="s">
        <v>179</v>
      </c>
      <c r="D21" s="356"/>
      <c r="E21" s="356"/>
      <c r="F21" s="356"/>
      <c r="G21" s="357"/>
      <c r="H21" s="358">
        <v>37083.01</v>
      </c>
      <c r="I21" s="359"/>
      <c r="J21" s="359"/>
      <c r="K21" s="359"/>
      <c r="L21" s="360"/>
      <c r="M21" s="217"/>
      <c r="N21" s="119">
        <f>M21/H21*100</f>
        <v>0</v>
      </c>
    </row>
    <row r="22" spans="3:14" ht="409.5" customHeight="1" hidden="1">
      <c r="C22" s="368" t="s">
        <v>91</v>
      </c>
      <c r="D22" s="369"/>
      <c r="E22" s="369"/>
      <c r="F22" s="369"/>
      <c r="G22" s="370"/>
      <c r="H22" s="410">
        <v>9500.32</v>
      </c>
      <c r="I22" s="411"/>
      <c r="J22" s="411"/>
      <c r="K22" s="411"/>
      <c r="L22" s="412"/>
      <c r="M22" s="213">
        <v>0</v>
      </c>
      <c r="N22" s="117">
        <f>M22/H22*100</f>
        <v>0</v>
      </c>
    </row>
    <row r="23" spans="3:14" s="56" customFormat="1" ht="18" customHeight="1">
      <c r="C23" s="413" t="s">
        <v>92</v>
      </c>
      <c r="D23" s="414"/>
      <c r="E23" s="414"/>
      <c r="F23" s="414"/>
      <c r="G23" s="415"/>
      <c r="H23" s="416">
        <v>9500.32</v>
      </c>
      <c r="I23" s="417"/>
      <c r="J23" s="417"/>
      <c r="K23" s="417"/>
      <c r="L23" s="418"/>
      <c r="M23" s="276"/>
      <c r="N23" s="277">
        <f>M23/H23*100</f>
        <v>0</v>
      </c>
    </row>
    <row r="24" spans="3:14" s="45" customFormat="1" ht="25.5">
      <c r="C24" s="125"/>
      <c r="D24" s="404" t="s">
        <v>94</v>
      </c>
      <c r="E24" s="404"/>
      <c r="F24" s="404"/>
      <c r="G24" s="404"/>
      <c r="H24" s="387" t="s">
        <v>21</v>
      </c>
      <c r="I24" s="388"/>
      <c r="J24" s="388"/>
      <c r="K24" s="388"/>
      <c r="L24" s="388"/>
      <c r="M24" s="126" t="s">
        <v>22</v>
      </c>
      <c r="N24" s="113" t="s">
        <v>77</v>
      </c>
    </row>
    <row r="25" spans="3:14" s="45" customFormat="1" ht="12.75">
      <c r="C25" s="125"/>
      <c r="D25" s="389" t="s">
        <v>73</v>
      </c>
      <c r="E25" s="390"/>
      <c r="F25" s="390"/>
      <c r="G25" s="391"/>
      <c r="H25" s="404" t="s">
        <v>74</v>
      </c>
      <c r="I25" s="404"/>
      <c r="J25" s="404"/>
      <c r="K25" s="404"/>
      <c r="L25" s="127"/>
      <c r="M25" s="128" t="s">
        <v>76</v>
      </c>
      <c r="N25" s="129" t="s">
        <v>75</v>
      </c>
    </row>
    <row r="26" spans="3:14" s="45" customFormat="1" ht="12.75">
      <c r="C26" s="405" t="s">
        <v>53</v>
      </c>
      <c r="D26" s="406"/>
      <c r="E26" s="406"/>
      <c r="F26" s="406"/>
      <c r="G26" s="406"/>
      <c r="H26" s="407">
        <f>SUM(H27+H29+H31+H35+H39)</f>
        <v>1768500.84</v>
      </c>
      <c r="I26" s="406"/>
      <c r="J26" s="406"/>
      <c r="K26" s="406"/>
      <c r="L26" s="406"/>
      <c r="M26" s="132">
        <f>SUM(M27+M29+M31+M35)</f>
        <v>1736275.72</v>
      </c>
      <c r="N26" s="133">
        <f aca="true" t="shared" si="1" ref="N26:N40">M26/H26*100</f>
        <v>98.17782840295399</v>
      </c>
    </row>
    <row r="27" spans="3:14" ht="12.75">
      <c r="C27" s="385" t="s">
        <v>88</v>
      </c>
      <c r="D27" s="386"/>
      <c r="E27" s="386"/>
      <c r="F27" s="386"/>
      <c r="G27" s="386"/>
      <c r="H27" s="392">
        <v>1410.14</v>
      </c>
      <c r="I27" s="386"/>
      <c r="J27" s="386"/>
      <c r="K27" s="386"/>
      <c r="L27" s="386"/>
      <c r="M27" s="116">
        <v>1410.14</v>
      </c>
      <c r="N27" s="117">
        <f t="shared" si="1"/>
        <v>100</v>
      </c>
    </row>
    <row r="28" spans="3:14" ht="12.75">
      <c r="C28" s="363" t="s">
        <v>89</v>
      </c>
      <c r="D28" s="364"/>
      <c r="E28" s="364"/>
      <c r="F28" s="364"/>
      <c r="G28" s="364"/>
      <c r="H28" s="393">
        <v>1410.14</v>
      </c>
      <c r="I28" s="364"/>
      <c r="J28" s="364"/>
      <c r="K28" s="364"/>
      <c r="L28" s="364"/>
      <c r="M28" s="120">
        <v>1410.14</v>
      </c>
      <c r="N28" s="119">
        <f t="shared" si="1"/>
        <v>100</v>
      </c>
    </row>
    <row r="29" spans="3:14" ht="12.75">
      <c r="C29" s="385" t="s">
        <v>82</v>
      </c>
      <c r="D29" s="386"/>
      <c r="E29" s="386"/>
      <c r="F29" s="386"/>
      <c r="G29" s="386"/>
      <c r="H29" s="392">
        <v>24461.63</v>
      </c>
      <c r="I29" s="386"/>
      <c r="J29" s="386"/>
      <c r="K29" s="386"/>
      <c r="L29" s="386"/>
      <c r="M29" s="116">
        <v>2707.34</v>
      </c>
      <c r="N29" s="117">
        <f t="shared" si="1"/>
        <v>11.067700721497301</v>
      </c>
    </row>
    <row r="30" spans="3:14" ht="12.75">
      <c r="C30" s="363" t="s">
        <v>83</v>
      </c>
      <c r="D30" s="364"/>
      <c r="E30" s="364"/>
      <c r="F30" s="364"/>
      <c r="G30" s="364"/>
      <c r="H30" s="393">
        <v>24461.63</v>
      </c>
      <c r="I30" s="364"/>
      <c r="J30" s="364"/>
      <c r="K30" s="364"/>
      <c r="L30" s="364"/>
      <c r="M30" s="120">
        <v>2707.34</v>
      </c>
      <c r="N30" s="119">
        <f t="shared" si="1"/>
        <v>11.067700721497301</v>
      </c>
    </row>
    <row r="31" spans="3:14" ht="12.75">
      <c r="C31" s="385" t="s">
        <v>84</v>
      </c>
      <c r="D31" s="386"/>
      <c r="E31" s="386"/>
      <c r="F31" s="386"/>
      <c r="G31" s="386"/>
      <c r="H31" s="392">
        <v>177993.03</v>
      </c>
      <c r="I31" s="386"/>
      <c r="J31" s="386"/>
      <c r="K31" s="386"/>
      <c r="L31" s="386"/>
      <c r="M31" s="116">
        <v>174837.85</v>
      </c>
      <c r="N31" s="117">
        <f t="shared" si="1"/>
        <v>98.22735755439412</v>
      </c>
    </row>
    <row r="32" spans="3:14" ht="12.75" customHeight="1">
      <c r="C32" s="363" t="s">
        <v>178</v>
      </c>
      <c r="D32" s="364"/>
      <c r="E32" s="364"/>
      <c r="F32" s="364"/>
      <c r="G32" s="364"/>
      <c r="H32" s="365"/>
      <c r="I32" s="366"/>
      <c r="J32" s="366"/>
      <c r="K32" s="367"/>
      <c r="L32" s="121">
        <f>SUM(H32)</f>
        <v>0</v>
      </c>
      <c r="M32" s="120">
        <v>0</v>
      </c>
      <c r="N32" s="118"/>
    </row>
    <row r="33" spans="3:14" ht="12.75">
      <c r="C33" s="363" t="s">
        <v>90</v>
      </c>
      <c r="D33" s="364"/>
      <c r="E33" s="364"/>
      <c r="F33" s="364"/>
      <c r="G33" s="364"/>
      <c r="H33" s="393">
        <v>163653.92</v>
      </c>
      <c r="I33" s="364"/>
      <c r="J33" s="364"/>
      <c r="K33" s="364"/>
      <c r="L33" s="364"/>
      <c r="M33" s="120">
        <v>159568.74</v>
      </c>
      <c r="N33" s="119">
        <f t="shared" si="1"/>
        <v>97.50376892896911</v>
      </c>
    </row>
    <row r="34" spans="3:14" ht="12.75">
      <c r="C34" s="363" t="s">
        <v>85</v>
      </c>
      <c r="D34" s="364"/>
      <c r="E34" s="364"/>
      <c r="F34" s="364"/>
      <c r="G34" s="364"/>
      <c r="H34" s="393">
        <v>14339.11</v>
      </c>
      <c r="I34" s="364"/>
      <c r="J34" s="364"/>
      <c r="K34" s="364"/>
      <c r="L34" s="364"/>
      <c r="M34" s="120">
        <v>15269.11</v>
      </c>
      <c r="N34" s="119">
        <f t="shared" si="1"/>
        <v>106.48575818164447</v>
      </c>
    </row>
    <row r="35" spans="3:14" ht="12.75">
      <c r="C35" s="385" t="s">
        <v>86</v>
      </c>
      <c r="D35" s="386"/>
      <c r="E35" s="386"/>
      <c r="F35" s="386"/>
      <c r="G35" s="386"/>
      <c r="H35" s="392">
        <v>1555135.72</v>
      </c>
      <c r="I35" s="386"/>
      <c r="J35" s="386"/>
      <c r="K35" s="386"/>
      <c r="L35" s="386"/>
      <c r="M35" s="116">
        <v>1557320.39</v>
      </c>
      <c r="N35" s="117">
        <f t="shared" si="1"/>
        <v>100.14048098644406</v>
      </c>
    </row>
    <row r="36" spans="3:14" ht="12.75">
      <c r="C36" s="363" t="s">
        <v>180</v>
      </c>
      <c r="D36" s="364"/>
      <c r="E36" s="364"/>
      <c r="F36" s="364"/>
      <c r="G36" s="364"/>
      <c r="H36" s="393"/>
      <c r="I36" s="364"/>
      <c r="J36" s="364"/>
      <c r="K36" s="364"/>
      <c r="L36" s="364"/>
      <c r="M36" s="120">
        <v>11389.89</v>
      </c>
      <c r="N36" s="119">
        <v>0</v>
      </c>
    </row>
    <row r="37" spans="3:14" ht="12.75">
      <c r="C37" s="363" t="s">
        <v>87</v>
      </c>
      <c r="D37" s="364"/>
      <c r="E37" s="364"/>
      <c r="F37" s="364"/>
      <c r="G37" s="364"/>
      <c r="H37" s="393">
        <v>1518052.71</v>
      </c>
      <c r="I37" s="364"/>
      <c r="J37" s="364"/>
      <c r="K37" s="364"/>
      <c r="L37" s="364"/>
      <c r="M37" s="120">
        <v>1508847.49</v>
      </c>
      <c r="N37" s="119">
        <f t="shared" si="1"/>
        <v>99.39361657606737</v>
      </c>
    </row>
    <row r="38" spans="3:14" ht="12.75">
      <c r="C38" s="363" t="s">
        <v>179</v>
      </c>
      <c r="D38" s="364"/>
      <c r="E38" s="364"/>
      <c r="F38" s="364"/>
      <c r="G38" s="364"/>
      <c r="H38" s="393">
        <v>37083.01</v>
      </c>
      <c r="I38" s="364"/>
      <c r="J38" s="364"/>
      <c r="K38" s="364"/>
      <c r="L38" s="364"/>
      <c r="M38" s="120">
        <v>37083.01</v>
      </c>
      <c r="N38" s="119">
        <f t="shared" si="1"/>
        <v>100</v>
      </c>
    </row>
    <row r="39" spans="3:14" ht="12.75">
      <c r="C39" s="385" t="s">
        <v>91</v>
      </c>
      <c r="D39" s="386"/>
      <c r="E39" s="386"/>
      <c r="F39" s="386"/>
      <c r="G39" s="386"/>
      <c r="H39" s="392">
        <v>9500.32</v>
      </c>
      <c r="I39" s="386"/>
      <c r="J39" s="386"/>
      <c r="K39" s="386"/>
      <c r="L39" s="386"/>
      <c r="M39" s="116"/>
      <c r="N39" s="117">
        <f t="shared" si="1"/>
        <v>0</v>
      </c>
    </row>
    <row r="40" spans="3:14" ht="12.75">
      <c r="C40" s="363" t="s">
        <v>92</v>
      </c>
      <c r="D40" s="364"/>
      <c r="E40" s="364"/>
      <c r="F40" s="364"/>
      <c r="G40" s="364"/>
      <c r="H40" s="393">
        <v>9500.32</v>
      </c>
      <c r="I40" s="364"/>
      <c r="J40" s="364"/>
      <c r="K40" s="364"/>
      <c r="L40" s="364"/>
      <c r="M40" s="120"/>
      <c r="N40" s="119">
        <f t="shared" si="1"/>
        <v>0</v>
      </c>
    </row>
    <row r="41" spans="3:14" ht="12.75">
      <c r="C41" s="122"/>
      <c r="D41" s="122"/>
      <c r="E41" s="122"/>
      <c r="F41" s="122"/>
      <c r="G41" s="122"/>
      <c r="H41" s="123"/>
      <c r="I41" s="122"/>
      <c r="J41" s="122"/>
      <c r="K41" s="122"/>
      <c r="L41" s="123">
        <f>SUM(H41:K41)</f>
        <v>0</v>
      </c>
      <c r="M41" s="122"/>
      <c r="N41" s="124"/>
    </row>
    <row r="42" spans="3:14" ht="15.75">
      <c r="C42" s="408" t="s">
        <v>284</v>
      </c>
      <c r="D42" s="408"/>
      <c r="E42" s="408"/>
      <c r="F42" s="122"/>
      <c r="G42" s="122"/>
      <c r="H42" s="122"/>
      <c r="I42" s="122"/>
      <c r="J42" s="122"/>
      <c r="K42" s="122"/>
      <c r="L42" s="122"/>
      <c r="M42" s="122"/>
      <c r="N42" s="51"/>
    </row>
    <row r="43" spans="3:14" ht="15.75">
      <c r="C43" s="130"/>
      <c r="D43" s="130"/>
      <c r="E43" s="130"/>
      <c r="F43" s="122"/>
      <c r="G43" s="122"/>
      <c r="H43" s="122"/>
      <c r="I43" s="122"/>
      <c r="J43" s="122"/>
      <c r="K43" s="122"/>
      <c r="L43" s="122"/>
      <c r="M43" s="122"/>
      <c r="N43" s="51"/>
    </row>
    <row r="44" spans="3:14" ht="15.75">
      <c r="C44" s="419"/>
      <c r="D44" s="419"/>
      <c r="E44" s="419"/>
      <c r="F44" s="122"/>
      <c r="G44" s="122"/>
      <c r="H44" s="122"/>
      <c r="I44" s="122"/>
      <c r="J44" s="122"/>
      <c r="K44" s="122"/>
      <c r="L44" s="122"/>
      <c r="M44" s="122"/>
      <c r="N44" s="51"/>
    </row>
    <row r="45" spans="3:14" ht="15.75">
      <c r="C45" s="408" t="s">
        <v>124</v>
      </c>
      <c r="D45" s="408"/>
      <c r="E45" s="408"/>
      <c r="F45" s="122"/>
      <c r="G45" s="122"/>
      <c r="H45" s="122"/>
      <c r="I45" s="122"/>
      <c r="J45" s="122"/>
      <c r="K45" s="122"/>
      <c r="L45" s="122"/>
      <c r="M45" s="122"/>
      <c r="N45" s="51"/>
    </row>
    <row r="46" spans="3:13" ht="15">
      <c r="C46" s="131"/>
      <c r="D46" s="131"/>
      <c r="E46" s="131"/>
      <c r="F46" s="56"/>
      <c r="G46" s="56"/>
      <c r="H46" s="56"/>
      <c r="I46" s="56"/>
      <c r="J46" s="56"/>
      <c r="K46" s="56"/>
      <c r="L46" s="56"/>
      <c r="M46" s="56"/>
    </row>
    <row r="47" spans="3:13" ht="12.75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3:13" ht="12.75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3:13" ht="12.7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3:13" ht="12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3:13" ht="12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3:13" ht="12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3:13" ht="12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3:13" ht="12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3:13" ht="12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3:13" ht="12.75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3:13" ht="12.75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3:13" ht="12.75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3:13" ht="12.75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3:13" ht="12.75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3:13" ht="12.75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3:13" ht="12.75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3:13" ht="12.75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3:13" ht="12.75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3:13" ht="12.75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3:13" ht="12.75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3:13" ht="12.75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</sheetData>
  <sheetProtection/>
  <mergeCells count="74">
    <mergeCell ref="H15:K15"/>
    <mergeCell ref="H20:L20"/>
    <mergeCell ref="H23:L23"/>
    <mergeCell ref="C36:G36"/>
    <mergeCell ref="C44:E44"/>
    <mergeCell ref="C37:G37"/>
    <mergeCell ref="H37:L37"/>
    <mergeCell ref="C38:G38"/>
    <mergeCell ref="H38:L38"/>
    <mergeCell ref="C31:G31"/>
    <mergeCell ref="C4:N6"/>
    <mergeCell ref="C35:G35"/>
    <mergeCell ref="C22:G22"/>
    <mergeCell ref="H22:L22"/>
    <mergeCell ref="C23:G23"/>
    <mergeCell ref="H35:L35"/>
    <mergeCell ref="H25:K25"/>
    <mergeCell ref="C11:G11"/>
    <mergeCell ref="C28:G28"/>
    <mergeCell ref="H28:L28"/>
    <mergeCell ref="C45:E45"/>
    <mergeCell ref="C40:G40"/>
    <mergeCell ref="H40:L40"/>
    <mergeCell ref="H36:L36"/>
    <mergeCell ref="C42:E42"/>
    <mergeCell ref="C21:G21"/>
    <mergeCell ref="H21:L21"/>
    <mergeCell ref="H34:L34"/>
    <mergeCell ref="C39:G39"/>
    <mergeCell ref="H39:L39"/>
    <mergeCell ref="C2:N3"/>
    <mergeCell ref="D7:G7"/>
    <mergeCell ref="D8:G8"/>
    <mergeCell ref="H8:K8"/>
    <mergeCell ref="D24:G24"/>
    <mergeCell ref="H27:L27"/>
    <mergeCell ref="C17:G17"/>
    <mergeCell ref="H17:L17"/>
    <mergeCell ref="C26:G26"/>
    <mergeCell ref="H26:L26"/>
    <mergeCell ref="H31:L31"/>
    <mergeCell ref="C33:G33"/>
    <mergeCell ref="H33:L33"/>
    <mergeCell ref="C34:G34"/>
    <mergeCell ref="C29:G29"/>
    <mergeCell ref="H29:L29"/>
    <mergeCell ref="C30:G30"/>
    <mergeCell ref="H30:L30"/>
    <mergeCell ref="C27:G27"/>
    <mergeCell ref="C18:G18"/>
    <mergeCell ref="H24:L24"/>
    <mergeCell ref="C20:G20"/>
    <mergeCell ref="D25:G25"/>
    <mergeCell ref="H16:L16"/>
    <mergeCell ref="C16:G16"/>
    <mergeCell ref="H7:L7"/>
    <mergeCell ref="C9:G9"/>
    <mergeCell ref="H9:L9"/>
    <mergeCell ref="C13:G13"/>
    <mergeCell ref="H13:L13"/>
    <mergeCell ref="C12:G12"/>
    <mergeCell ref="H12:L12"/>
    <mergeCell ref="C10:G10"/>
    <mergeCell ref="H10:L10"/>
    <mergeCell ref="C15:G15"/>
    <mergeCell ref="H11:L11"/>
    <mergeCell ref="C1:N1"/>
    <mergeCell ref="C32:G32"/>
    <mergeCell ref="H32:K32"/>
    <mergeCell ref="C14:G14"/>
    <mergeCell ref="H14:L14"/>
    <mergeCell ref="H18:L18"/>
    <mergeCell ref="C19:G19"/>
    <mergeCell ref="H19:L19"/>
  </mergeCells>
  <printOptions/>
  <pageMargins left="0" right="0" top="0" bottom="0.39375000000000004" header="0" footer="0"/>
  <pageSetup horizontalDpi="600" verticalDpi="600" orientation="portrait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2.28125" style="0" customWidth="1"/>
    <col min="2" max="2" width="26.00390625" style="0" customWidth="1"/>
    <col min="3" max="3" width="13.8515625" style="0" customWidth="1"/>
    <col min="4" max="4" width="15.28125" style="0" customWidth="1"/>
    <col min="5" max="5" width="13.00390625" style="58" customWidth="1"/>
  </cols>
  <sheetData>
    <row r="1" spans="1:5" ht="15.75">
      <c r="A1" s="427" t="s">
        <v>3</v>
      </c>
      <c r="B1" s="427"/>
      <c r="C1" s="427"/>
      <c r="D1" s="427"/>
      <c r="E1" s="427"/>
    </row>
    <row r="2" spans="1:5" ht="12.75">
      <c r="A2" s="108"/>
      <c r="B2" s="108"/>
      <c r="C2" s="108"/>
      <c r="D2" s="108"/>
      <c r="E2" s="135"/>
    </row>
    <row r="3" spans="1:5" ht="15.75">
      <c r="A3" s="428" t="s">
        <v>113</v>
      </c>
      <c r="B3" s="428"/>
      <c r="C3" s="428"/>
      <c r="D3" s="428"/>
      <c r="E3" s="428"/>
    </row>
    <row r="4" spans="1:5" ht="12.75">
      <c r="A4" s="108"/>
      <c r="B4" s="108"/>
      <c r="C4" s="108"/>
      <c r="D4" s="108"/>
      <c r="E4" s="135"/>
    </row>
    <row r="5" spans="1:5" ht="32.25" customHeight="1">
      <c r="A5" s="429" t="s">
        <v>114</v>
      </c>
      <c r="B5" s="430"/>
      <c r="C5" s="140" t="s">
        <v>21</v>
      </c>
      <c r="D5" s="141" t="s">
        <v>106</v>
      </c>
      <c r="E5" s="134" t="s">
        <v>77</v>
      </c>
    </row>
    <row r="6" spans="1:5" ht="22.5" customHeight="1">
      <c r="A6" s="422" t="s">
        <v>73</v>
      </c>
      <c r="B6" s="423"/>
      <c r="C6" s="137" t="s">
        <v>74</v>
      </c>
      <c r="D6" s="136" t="s">
        <v>76</v>
      </c>
      <c r="E6" s="138" t="s">
        <v>75</v>
      </c>
    </row>
    <row r="7" spans="1:5" s="66" customFormat="1" ht="12.75">
      <c r="A7" s="431" t="s">
        <v>53</v>
      </c>
      <c r="B7" s="432"/>
      <c r="C7" s="142">
        <v>1768500.84</v>
      </c>
      <c r="D7" s="143">
        <v>1736275.72</v>
      </c>
      <c r="E7" s="139">
        <f>D7/C7*100</f>
        <v>98.17782840295399</v>
      </c>
    </row>
    <row r="8" spans="1:5" s="66" customFormat="1" ht="12.75">
      <c r="A8" s="420" t="s">
        <v>111</v>
      </c>
      <c r="B8" s="421"/>
      <c r="C8" s="219">
        <v>1768500.84</v>
      </c>
      <c r="D8" s="220">
        <v>1736275.72</v>
      </c>
      <c r="E8" s="221">
        <f>D8/C8*100</f>
        <v>98.17782840295399</v>
      </c>
    </row>
    <row r="9" spans="1:5" s="66" customFormat="1" ht="12.75">
      <c r="A9" s="425" t="s">
        <v>263</v>
      </c>
      <c r="B9" s="426"/>
      <c r="C9" s="144">
        <v>717.55</v>
      </c>
      <c r="D9" s="145">
        <v>1542.66</v>
      </c>
      <c r="E9" s="221">
        <f>D9/C9*100</f>
        <v>214.98989617448262</v>
      </c>
    </row>
    <row r="10" spans="1:5" s="66" customFormat="1" ht="12.75">
      <c r="A10" s="420" t="s">
        <v>112</v>
      </c>
      <c r="B10" s="421"/>
      <c r="C10" s="144">
        <v>1718985.06</v>
      </c>
      <c r="D10" s="145">
        <v>1685934.83</v>
      </c>
      <c r="E10" s="221">
        <f>D10/C10*100</f>
        <v>98.07734047438434</v>
      </c>
    </row>
    <row r="11" spans="1:5" s="66" customFormat="1" ht="12.75">
      <c r="A11" s="420" t="s">
        <v>173</v>
      </c>
      <c r="B11" s="421"/>
      <c r="C11" s="144">
        <v>48798.23</v>
      </c>
      <c r="D11" s="145">
        <v>48798.23</v>
      </c>
      <c r="E11" s="221">
        <f>D11/C11*100</f>
        <v>100</v>
      </c>
    </row>
    <row r="12" spans="1:5" ht="12.75">
      <c r="A12" s="108"/>
      <c r="B12" s="108"/>
      <c r="C12" s="218"/>
      <c r="D12" s="218"/>
      <c r="E12" s="135"/>
    </row>
    <row r="13" spans="1:5" ht="12.75">
      <c r="A13" s="424" t="s">
        <v>234</v>
      </c>
      <c r="B13" s="424"/>
      <c r="C13" s="108"/>
      <c r="D13" s="108"/>
      <c r="E13" s="135"/>
    </row>
    <row r="14" spans="1:5" ht="12.75">
      <c r="A14" s="108"/>
      <c r="B14" s="108"/>
      <c r="C14" s="108"/>
      <c r="D14" s="108"/>
      <c r="E14" s="135"/>
    </row>
    <row r="15" spans="1:5" ht="12.75">
      <c r="A15" s="424" t="s">
        <v>119</v>
      </c>
      <c r="B15" s="424"/>
      <c r="C15" s="108"/>
      <c r="D15" s="108"/>
      <c r="E15" s="135"/>
    </row>
    <row r="16" spans="1:5" ht="12.75">
      <c r="A16" s="424" t="s">
        <v>125</v>
      </c>
      <c r="B16" s="424"/>
      <c r="C16" s="108"/>
      <c r="D16" s="108"/>
      <c r="E16" s="135"/>
    </row>
    <row r="17" spans="1:5" ht="12.75">
      <c r="A17" s="108"/>
      <c r="B17" s="108"/>
      <c r="C17" s="108"/>
      <c r="D17" s="108"/>
      <c r="E17" s="135"/>
    </row>
  </sheetData>
  <sheetProtection/>
  <mergeCells count="12">
    <mergeCell ref="A1:E1"/>
    <mergeCell ref="A3:E3"/>
    <mergeCell ref="A5:B5"/>
    <mergeCell ref="A7:B7"/>
    <mergeCell ref="A8:B8"/>
    <mergeCell ref="A10:B10"/>
    <mergeCell ref="A11:B11"/>
    <mergeCell ref="A6:B6"/>
    <mergeCell ref="A13:B13"/>
    <mergeCell ref="A15:B15"/>
    <mergeCell ref="A16:B16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57"/>
  <sheetViews>
    <sheetView tabSelected="1" zoomScalePageLayoutView="0" workbookViewId="0" topLeftCell="A124">
      <selection activeCell="C153" sqref="C153"/>
    </sheetView>
  </sheetViews>
  <sheetFormatPr defaultColWidth="9.140625" defaultRowHeight="12.75"/>
  <cols>
    <col min="1" max="1" width="10.8515625" style="0" customWidth="1"/>
    <col min="5" max="5" width="15.7109375" style="0" customWidth="1"/>
    <col min="6" max="6" width="11.57421875" style="0" customWidth="1"/>
    <col min="7" max="7" width="2.57421875" style="0" customWidth="1"/>
    <col min="8" max="8" width="8.7109375" style="0" customWidth="1"/>
    <col min="9" max="9" width="9.7109375" style="0" customWidth="1"/>
  </cols>
  <sheetData>
    <row r="2" spans="1:9" ht="21" customHeight="1">
      <c r="A2" s="459" t="s">
        <v>261</v>
      </c>
      <c r="B2" s="459"/>
      <c r="C2" s="459"/>
      <c r="D2" s="459"/>
      <c r="E2" s="459"/>
      <c r="F2" s="459"/>
      <c r="G2" s="459"/>
      <c r="H2" s="459"/>
      <c r="I2" s="459"/>
    </row>
    <row r="3" spans="1:9" ht="23.25" customHeight="1">
      <c r="A3" s="179"/>
      <c r="B3" s="179"/>
      <c r="C3" s="460" t="s">
        <v>226</v>
      </c>
      <c r="D3" s="461"/>
      <c r="E3" s="461"/>
      <c r="F3" s="461"/>
      <c r="G3" s="179"/>
      <c r="H3" s="179"/>
      <c r="I3" s="179"/>
    </row>
    <row r="4" spans="1:9" ht="42.75" customHeight="1">
      <c r="A4" s="462" t="s">
        <v>181</v>
      </c>
      <c r="B4" s="463"/>
      <c r="C4" s="463"/>
      <c r="D4" s="463"/>
      <c r="E4" s="463"/>
      <c r="F4" s="148" t="s">
        <v>217</v>
      </c>
      <c r="G4" s="464" t="s">
        <v>218</v>
      </c>
      <c r="H4" s="465"/>
      <c r="I4" s="164" t="s">
        <v>97</v>
      </c>
    </row>
    <row r="5" spans="1:9" ht="21" customHeight="1">
      <c r="A5" s="146"/>
      <c r="B5" s="466" t="s">
        <v>73</v>
      </c>
      <c r="C5" s="467"/>
      <c r="D5" s="467"/>
      <c r="E5" s="467"/>
      <c r="F5" s="151">
        <v>3</v>
      </c>
      <c r="G5" s="468">
        <v>4</v>
      </c>
      <c r="H5" s="469"/>
      <c r="I5" s="152" t="s">
        <v>8</v>
      </c>
    </row>
    <row r="6" spans="1:9" ht="22.5" customHeight="1">
      <c r="A6" s="149"/>
      <c r="B6" s="453" t="s">
        <v>53</v>
      </c>
      <c r="C6" s="292"/>
      <c r="D6" s="292"/>
      <c r="E6" s="292"/>
      <c r="F6" s="224">
        <v>1768500.84</v>
      </c>
      <c r="G6" s="454">
        <v>1736275.72</v>
      </c>
      <c r="H6" s="455"/>
      <c r="I6" s="147">
        <f>(G6/F6*100)</f>
        <v>98.17782840295399</v>
      </c>
    </row>
    <row r="7" spans="1:9" ht="33.75" customHeight="1">
      <c r="A7" s="150" t="s">
        <v>134</v>
      </c>
      <c r="B7" s="306" t="s">
        <v>135</v>
      </c>
      <c r="C7" s="307"/>
      <c r="D7" s="307"/>
      <c r="E7" s="307"/>
      <c r="F7" s="210">
        <v>1768500.84</v>
      </c>
      <c r="G7" s="442">
        <v>1736275.72</v>
      </c>
      <c r="H7" s="443"/>
      <c r="I7" s="147">
        <f aca="true" t="shared" si="0" ref="I7:I70">(G7/F7*100)</f>
        <v>98.17782840295399</v>
      </c>
    </row>
    <row r="8" spans="1:9" ht="22.5" customHeight="1">
      <c r="A8" s="150" t="s">
        <v>136</v>
      </c>
      <c r="B8" s="306" t="s">
        <v>137</v>
      </c>
      <c r="C8" s="307"/>
      <c r="D8" s="307"/>
      <c r="E8" s="307"/>
      <c r="F8" s="210">
        <v>1768500.84</v>
      </c>
      <c r="G8" s="442">
        <v>1736275.72</v>
      </c>
      <c r="H8" s="443"/>
      <c r="I8" s="147">
        <f t="shared" si="0"/>
        <v>98.17782840295399</v>
      </c>
    </row>
    <row r="9" spans="1:9" ht="22.5" customHeight="1">
      <c r="A9" s="150" t="s">
        <v>138</v>
      </c>
      <c r="B9" s="306" t="s">
        <v>139</v>
      </c>
      <c r="C9" s="307"/>
      <c r="D9" s="307"/>
      <c r="E9" s="307"/>
      <c r="F9" s="210">
        <v>1768500.84</v>
      </c>
      <c r="G9" s="442">
        <v>1736275.72</v>
      </c>
      <c r="H9" s="443"/>
      <c r="I9" s="147">
        <f t="shared" si="0"/>
        <v>98.17782840295399</v>
      </c>
    </row>
    <row r="10" spans="1:9" ht="24" customHeight="1">
      <c r="A10" s="223" t="s">
        <v>140</v>
      </c>
      <c r="B10" s="456" t="s">
        <v>169</v>
      </c>
      <c r="C10" s="457"/>
      <c r="D10" s="457"/>
      <c r="E10" s="458"/>
      <c r="F10" s="225">
        <v>65654.12</v>
      </c>
      <c r="G10" s="471">
        <v>66854.12</v>
      </c>
      <c r="H10" s="472"/>
      <c r="I10" s="147">
        <f t="shared" si="0"/>
        <v>101.82776039036088</v>
      </c>
    </row>
    <row r="11" spans="1:9" s="81" customFormat="1" ht="27.75" customHeight="1">
      <c r="A11" s="153" t="s">
        <v>156</v>
      </c>
      <c r="B11" s="433" t="s">
        <v>166</v>
      </c>
      <c r="C11" s="434"/>
      <c r="D11" s="434"/>
      <c r="E11" s="434"/>
      <c r="F11" s="198">
        <v>16125.93</v>
      </c>
      <c r="G11" s="451">
        <v>17325.93</v>
      </c>
      <c r="H11" s="452"/>
      <c r="I11" s="147">
        <f t="shared" si="0"/>
        <v>107.44143128489334</v>
      </c>
    </row>
    <row r="12" spans="1:9" ht="12.75" customHeight="1">
      <c r="A12" s="222" t="s">
        <v>158</v>
      </c>
      <c r="B12" s="438" t="s">
        <v>159</v>
      </c>
      <c r="C12" s="439"/>
      <c r="D12" s="439"/>
      <c r="E12" s="439"/>
      <c r="F12" s="226">
        <v>680.18</v>
      </c>
      <c r="G12" s="444">
        <v>680.18</v>
      </c>
      <c r="H12" s="445"/>
      <c r="I12" s="147">
        <f t="shared" si="0"/>
        <v>100</v>
      </c>
    </row>
    <row r="13" spans="1:9" ht="12.75" customHeight="1">
      <c r="A13" s="222" t="s">
        <v>160</v>
      </c>
      <c r="B13" s="438" t="s">
        <v>159</v>
      </c>
      <c r="C13" s="439"/>
      <c r="D13" s="439"/>
      <c r="E13" s="439"/>
      <c r="F13" s="226">
        <v>680.18</v>
      </c>
      <c r="G13" s="444">
        <v>680.18</v>
      </c>
      <c r="H13" s="445"/>
      <c r="I13" s="147">
        <f t="shared" si="0"/>
        <v>100</v>
      </c>
    </row>
    <row r="14" spans="1:9" ht="12.75" customHeight="1">
      <c r="A14" s="150" t="s">
        <v>54</v>
      </c>
      <c r="B14" s="306" t="s">
        <v>55</v>
      </c>
      <c r="C14" s="307"/>
      <c r="D14" s="307"/>
      <c r="E14" s="307"/>
      <c r="F14" s="210">
        <v>680.18</v>
      </c>
      <c r="G14" s="442">
        <v>680.18</v>
      </c>
      <c r="H14" s="443"/>
      <c r="I14" s="147">
        <f t="shared" si="0"/>
        <v>100</v>
      </c>
    </row>
    <row r="15" spans="1:9" ht="12.75" customHeight="1">
      <c r="A15" s="150" t="s">
        <v>57</v>
      </c>
      <c r="B15" s="306" t="s">
        <v>35</v>
      </c>
      <c r="C15" s="307"/>
      <c r="D15" s="307"/>
      <c r="E15" s="307"/>
      <c r="F15" s="210">
        <v>680.18</v>
      </c>
      <c r="G15" s="442">
        <v>680.18</v>
      </c>
      <c r="H15" s="443"/>
      <c r="I15" s="147">
        <f t="shared" si="0"/>
        <v>100</v>
      </c>
    </row>
    <row r="16" spans="1:9" ht="12.75" customHeight="1">
      <c r="A16" s="150">
        <v>3291</v>
      </c>
      <c r="B16" s="306" t="s">
        <v>65</v>
      </c>
      <c r="C16" s="307"/>
      <c r="D16" s="307"/>
      <c r="E16" s="307"/>
      <c r="F16" s="210">
        <v>0</v>
      </c>
      <c r="G16" s="442">
        <v>360</v>
      </c>
      <c r="H16" s="443"/>
      <c r="I16" s="147"/>
    </row>
    <row r="17" spans="1:9" ht="12.75" customHeight="1">
      <c r="A17" s="150">
        <v>3293</v>
      </c>
      <c r="B17" s="306" t="s">
        <v>38</v>
      </c>
      <c r="C17" s="307"/>
      <c r="D17" s="307"/>
      <c r="E17" s="307"/>
      <c r="F17" s="210">
        <v>0</v>
      </c>
      <c r="G17" s="442">
        <v>320.18</v>
      </c>
      <c r="H17" s="443"/>
      <c r="I17" s="147"/>
    </row>
    <row r="18" spans="1:9" ht="12.75" customHeight="1">
      <c r="A18" s="222" t="s">
        <v>146</v>
      </c>
      <c r="B18" s="438" t="s">
        <v>147</v>
      </c>
      <c r="C18" s="439"/>
      <c r="D18" s="439"/>
      <c r="E18" s="439"/>
      <c r="F18" s="226">
        <v>14069.11</v>
      </c>
      <c r="G18" s="444">
        <v>15269.11</v>
      </c>
      <c r="H18" s="445"/>
      <c r="I18" s="147">
        <f t="shared" si="0"/>
        <v>108.52932417189147</v>
      </c>
    </row>
    <row r="19" spans="1:9" ht="12.75" customHeight="1">
      <c r="A19" s="222" t="s">
        <v>167</v>
      </c>
      <c r="B19" s="438" t="s">
        <v>168</v>
      </c>
      <c r="C19" s="439"/>
      <c r="D19" s="439"/>
      <c r="E19" s="439"/>
      <c r="F19" s="226">
        <v>14069.11</v>
      </c>
      <c r="G19" s="444">
        <v>15269.11</v>
      </c>
      <c r="H19" s="445"/>
      <c r="I19" s="147">
        <f t="shared" si="0"/>
        <v>108.52932417189147</v>
      </c>
    </row>
    <row r="20" spans="1:9" ht="12.75" customHeight="1">
      <c r="A20" s="150" t="s">
        <v>184</v>
      </c>
      <c r="B20" s="306" t="s">
        <v>185</v>
      </c>
      <c r="C20" s="307"/>
      <c r="D20" s="307"/>
      <c r="E20" s="307"/>
      <c r="F20" s="210">
        <v>14069.11</v>
      </c>
      <c r="G20" s="442">
        <v>15269.11</v>
      </c>
      <c r="H20" s="443"/>
      <c r="I20" s="147">
        <f t="shared" si="0"/>
        <v>108.52932417189147</v>
      </c>
    </row>
    <row r="21" spans="1:9" ht="12.75" customHeight="1">
      <c r="A21" s="150" t="s">
        <v>54</v>
      </c>
      <c r="B21" s="306" t="s">
        <v>55</v>
      </c>
      <c r="C21" s="307"/>
      <c r="D21" s="307"/>
      <c r="E21" s="307"/>
      <c r="F21" s="210">
        <v>14069.11</v>
      </c>
      <c r="G21" s="442">
        <v>15269.11</v>
      </c>
      <c r="H21" s="443"/>
      <c r="I21" s="147">
        <f t="shared" si="0"/>
        <v>108.52932417189147</v>
      </c>
    </row>
    <row r="22" spans="1:9" ht="12.75" customHeight="1">
      <c r="A22" s="150" t="s">
        <v>57</v>
      </c>
      <c r="B22" s="306" t="s">
        <v>35</v>
      </c>
      <c r="C22" s="307"/>
      <c r="D22" s="307"/>
      <c r="E22" s="307"/>
      <c r="F22" s="210">
        <v>14069.11</v>
      </c>
      <c r="G22" s="442">
        <v>15269.11</v>
      </c>
      <c r="H22" s="443"/>
      <c r="I22" s="147">
        <f t="shared" si="0"/>
        <v>108.52932417189147</v>
      </c>
    </row>
    <row r="23" spans="1:9" ht="12.75" customHeight="1">
      <c r="A23" s="150">
        <v>3299</v>
      </c>
      <c r="B23" s="306" t="s">
        <v>37</v>
      </c>
      <c r="C23" s="307"/>
      <c r="D23" s="307"/>
      <c r="E23" s="307"/>
      <c r="F23" s="210">
        <v>0</v>
      </c>
      <c r="G23" s="442">
        <v>15269.11</v>
      </c>
      <c r="H23" s="443"/>
      <c r="I23" s="147"/>
    </row>
    <row r="24" spans="1:9" ht="12.75" customHeight="1">
      <c r="A24" s="222" t="s">
        <v>150</v>
      </c>
      <c r="B24" s="438" t="s">
        <v>151</v>
      </c>
      <c r="C24" s="439"/>
      <c r="D24" s="439"/>
      <c r="E24" s="439"/>
      <c r="F24" s="226">
        <v>1376.64</v>
      </c>
      <c r="G24" s="444">
        <v>1376.64</v>
      </c>
      <c r="H24" s="445"/>
      <c r="I24" s="147">
        <f t="shared" si="0"/>
        <v>100</v>
      </c>
    </row>
    <row r="25" spans="1:9" ht="12.75" customHeight="1">
      <c r="A25" s="222" t="s">
        <v>152</v>
      </c>
      <c r="B25" s="438" t="s">
        <v>115</v>
      </c>
      <c r="C25" s="439"/>
      <c r="D25" s="439"/>
      <c r="E25" s="439"/>
      <c r="F25" s="226">
        <v>1376.64</v>
      </c>
      <c r="G25" s="444">
        <v>1376.64</v>
      </c>
      <c r="H25" s="445"/>
      <c r="I25" s="147">
        <f t="shared" si="0"/>
        <v>100</v>
      </c>
    </row>
    <row r="26" spans="1:9" ht="12.75" customHeight="1">
      <c r="A26" s="150" t="s">
        <v>186</v>
      </c>
      <c r="B26" s="306" t="s">
        <v>187</v>
      </c>
      <c r="C26" s="307"/>
      <c r="D26" s="307"/>
      <c r="E26" s="307"/>
      <c r="F26" s="210">
        <v>1376.64</v>
      </c>
      <c r="G26" s="442">
        <v>1376.64</v>
      </c>
      <c r="H26" s="443"/>
      <c r="I26" s="147">
        <f t="shared" si="0"/>
        <v>100</v>
      </c>
    </row>
    <row r="27" spans="1:9" ht="12.75" customHeight="1">
      <c r="A27" s="150" t="s">
        <v>54</v>
      </c>
      <c r="B27" s="306" t="s">
        <v>55</v>
      </c>
      <c r="C27" s="307"/>
      <c r="D27" s="307"/>
      <c r="E27" s="307"/>
      <c r="F27" s="210"/>
      <c r="G27" s="442">
        <v>1376.64</v>
      </c>
      <c r="H27" s="443"/>
      <c r="I27" s="147">
        <v>0</v>
      </c>
    </row>
    <row r="28" spans="1:9" ht="12.75" customHeight="1">
      <c r="A28" s="150" t="s">
        <v>57</v>
      </c>
      <c r="B28" s="306" t="s">
        <v>35</v>
      </c>
      <c r="C28" s="307"/>
      <c r="D28" s="307"/>
      <c r="E28" s="307"/>
      <c r="F28" s="210"/>
      <c r="G28" s="442">
        <v>1376.64</v>
      </c>
      <c r="H28" s="443"/>
      <c r="I28" s="147">
        <v>0</v>
      </c>
    </row>
    <row r="29" spans="1:9" ht="12.75" customHeight="1">
      <c r="A29" s="150">
        <v>3211</v>
      </c>
      <c r="B29" s="306" t="s">
        <v>264</v>
      </c>
      <c r="C29" s="307"/>
      <c r="D29" s="307"/>
      <c r="E29" s="307"/>
      <c r="F29" s="210"/>
      <c r="G29" s="442">
        <v>643.92</v>
      </c>
      <c r="H29" s="443"/>
      <c r="I29" s="147"/>
    </row>
    <row r="30" spans="1:9" ht="12.75" customHeight="1">
      <c r="A30">
        <v>3299</v>
      </c>
      <c r="B30" s="306" t="s">
        <v>37</v>
      </c>
      <c r="C30" s="307"/>
      <c r="D30" s="307"/>
      <c r="E30" s="307"/>
      <c r="F30" s="227"/>
      <c r="G30" s="475">
        <v>732.72</v>
      </c>
      <c r="H30" s="476"/>
      <c r="I30" s="147"/>
    </row>
    <row r="31" spans="1:9" s="81" customFormat="1" ht="21" customHeight="1">
      <c r="A31" s="153" t="s">
        <v>165</v>
      </c>
      <c r="B31" s="433" t="s">
        <v>188</v>
      </c>
      <c r="C31" s="434"/>
      <c r="D31" s="434"/>
      <c r="E31" s="434"/>
      <c r="F31" s="198">
        <v>729.96</v>
      </c>
      <c r="G31" s="451">
        <v>729.96</v>
      </c>
      <c r="H31" s="452"/>
      <c r="I31" s="147">
        <f t="shared" si="0"/>
        <v>100</v>
      </c>
    </row>
    <row r="32" spans="1:9" ht="15.75" customHeight="1">
      <c r="A32" s="222" t="s">
        <v>158</v>
      </c>
      <c r="B32" s="438" t="s">
        <v>159</v>
      </c>
      <c r="C32" s="439"/>
      <c r="D32" s="439"/>
      <c r="E32" s="439"/>
      <c r="F32" s="226">
        <v>729.96</v>
      </c>
      <c r="G32" s="444">
        <v>729.96</v>
      </c>
      <c r="H32" s="445"/>
      <c r="I32" s="147">
        <f t="shared" si="0"/>
        <v>100</v>
      </c>
    </row>
    <row r="33" spans="1:9" ht="15" customHeight="1">
      <c r="A33" s="222" t="s">
        <v>160</v>
      </c>
      <c r="B33" s="438" t="s">
        <v>159</v>
      </c>
      <c r="C33" s="439"/>
      <c r="D33" s="439"/>
      <c r="E33" s="439"/>
      <c r="F33" s="226">
        <v>729.96</v>
      </c>
      <c r="G33" s="444">
        <v>729.96</v>
      </c>
      <c r="H33" s="445"/>
      <c r="I33" s="147">
        <f t="shared" si="0"/>
        <v>100</v>
      </c>
    </row>
    <row r="34" spans="1:9" ht="12.75" customHeight="1">
      <c r="A34" s="150" t="s">
        <v>54</v>
      </c>
      <c r="B34" s="306" t="s">
        <v>55</v>
      </c>
      <c r="C34" s="307"/>
      <c r="D34" s="307"/>
      <c r="E34" s="307"/>
      <c r="F34" s="210">
        <v>729.96</v>
      </c>
      <c r="G34" s="442">
        <v>729.96</v>
      </c>
      <c r="H34" s="443"/>
      <c r="I34" s="147">
        <f t="shared" si="0"/>
        <v>100</v>
      </c>
    </row>
    <row r="35" spans="1:9" ht="12.75" customHeight="1">
      <c r="A35" s="150" t="s">
        <v>56</v>
      </c>
      <c r="B35" s="306" t="s">
        <v>32</v>
      </c>
      <c r="C35" s="307"/>
      <c r="D35" s="307"/>
      <c r="E35" s="307"/>
      <c r="F35" s="210">
        <v>729.96</v>
      </c>
      <c r="G35" s="442">
        <v>729.96</v>
      </c>
      <c r="H35" s="443"/>
      <c r="I35" s="147">
        <f t="shared" si="0"/>
        <v>100</v>
      </c>
    </row>
    <row r="36" spans="1:9" ht="12.75" customHeight="1">
      <c r="A36" s="150">
        <v>3111</v>
      </c>
      <c r="B36" s="306" t="s">
        <v>235</v>
      </c>
      <c r="C36" s="307"/>
      <c r="D36" s="307"/>
      <c r="E36" s="307"/>
      <c r="F36" s="210"/>
      <c r="G36" s="442">
        <v>626.56</v>
      </c>
      <c r="H36" s="443"/>
      <c r="I36" s="147">
        <v>0</v>
      </c>
    </row>
    <row r="37" spans="1:9" ht="12.75" customHeight="1">
      <c r="A37" s="150">
        <v>3132</v>
      </c>
      <c r="B37" s="306" t="s">
        <v>33</v>
      </c>
      <c r="C37" s="307"/>
      <c r="D37" s="307"/>
      <c r="E37" s="307"/>
      <c r="F37" s="210"/>
      <c r="G37" s="442">
        <v>103.4</v>
      </c>
      <c r="H37" s="443"/>
      <c r="I37" s="147">
        <v>0</v>
      </c>
    </row>
    <row r="38" spans="1:9" s="81" customFormat="1" ht="24" customHeight="1">
      <c r="A38" s="153" t="s">
        <v>189</v>
      </c>
      <c r="B38" s="433" t="s">
        <v>190</v>
      </c>
      <c r="C38" s="434"/>
      <c r="D38" s="434"/>
      <c r="E38" s="434"/>
      <c r="F38" s="198">
        <v>93.24</v>
      </c>
      <c r="G38" s="451">
        <v>93.24</v>
      </c>
      <c r="H38" s="452"/>
      <c r="I38" s="147">
        <f t="shared" si="0"/>
        <v>100</v>
      </c>
    </row>
    <row r="39" spans="1:9" ht="12.75" customHeight="1">
      <c r="A39" s="222" t="s">
        <v>150</v>
      </c>
      <c r="B39" s="438" t="s">
        <v>151</v>
      </c>
      <c r="C39" s="439"/>
      <c r="D39" s="439"/>
      <c r="E39" s="439"/>
      <c r="F39" s="226">
        <v>93.24</v>
      </c>
      <c r="G39" s="444">
        <v>93.24</v>
      </c>
      <c r="H39" s="445"/>
      <c r="I39" s="147">
        <f t="shared" si="0"/>
        <v>100</v>
      </c>
    </row>
    <row r="40" spans="1:9" ht="12.75" customHeight="1">
      <c r="A40" s="222" t="s">
        <v>152</v>
      </c>
      <c r="B40" s="438" t="s">
        <v>115</v>
      </c>
      <c r="C40" s="439"/>
      <c r="D40" s="439"/>
      <c r="E40" s="439"/>
      <c r="F40" s="226">
        <v>93.24</v>
      </c>
      <c r="G40" s="444">
        <v>93.24</v>
      </c>
      <c r="H40" s="445"/>
      <c r="I40" s="147">
        <f t="shared" si="0"/>
        <v>100</v>
      </c>
    </row>
    <row r="41" spans="1:9" ht="12.75" customHeight="1">
      <c r="A41" s="150" t="s">
        <v>186</v>
      </c>
      <c r="B41" s="306" t="s">
        <v>187</v>
      </c>
      <c r="C41" s="307"/>
      <c r="D41" s="307"/>
      <c r="E41" s="307"/>
      <c r="F41" s="210">
        <v>93.24</v>
      </c>
      <c r="G41" s="442">
        <v>93.24</v>
      </c>
      <c r="H41" s="443"/>
      <c r="I41" s="147">
        <f t="shared" si="0"/>
        <v>100</v>
      </c>
    </row>
    <row r="42" spans="1:9" ht="12.75" customHeight="1">
      <c r="A42" s="150" t="s">
        <v>54</v>
      </c>
      <c r="B42" s="306" t="s">
        <v>55</v>
      </c>
      <c r="C42" s="307"/>
      <c r="D42" s="307"/>
      <c r="E42" s="307"/>
      <c r="F42" s="210">
        <v>93.24</v>
      </c>
      <c r="G42" s="442">
        <v>93.24</v>
      </c>
      <c r="H42" s="443"/>
      <c r="I42" s="147">
        <f t="shared" si="0"/>
        <v>100</v>
      </c>
    </row>
    <row r="43" spans="1:9" ht="12.75" customHeight="1">
      <c r="A43" s="150" t="s">
        <v>177</v>
      </c>
      <c r="B43" s="306" t="s">
        <v>176</v>
      </c>
      <c r="C43" s="307"/>
      <c r="D43" s="307"/>
      <c r="E43" s="307"/>
      <c r="F43" s="210">
        <v>93.24</v>
      </c>
      <c r="G43" s="442">
        <v>93.24</v>
      </c>
      <c r="H43" s="443"/>
      <c r="I43" s="147">
        <f t="shared" si="0"/>
        <v>100</v>
      </c>
    </row>
    <row r="44" spans="1:9" ht="12.75" customHeight="1">
      <c r="A44" s="150">
        <v>3812</v>
      </c>
      <c r="B44" s="306" t="s">
        <v>265</v>
      </c>
      <c r="C44" s="307"/>
      <c r="D44" s="307"/>
      <c r="E44" s="307"/>
      <c r="F44" s="210">
        <v>93.24</v>
      </c>
      <c r="G44" s="442">
        <v>93.24</v>
      </c>
      <c r="H44" s="443"/>
      <c r="I44" s="147">
        <f t="shared" si="0"/>
        <v>100</v>
      </c>
    </row>
    <row r="45" spans="1:9" s="81" customFormat="1" ht="29.25" customHeight="1">
      <c r="A45" s="153" t="s">
        <v>191</v>
      </c>
      <c r="B45" s="433" t="s">
        <v>170</v>
      </c>
      <c r="C45" s="434"/>
      <c r="D45" s="434"/>
      <c r="E45" s="434"/>
      <c r="F45" s="198">
        <v>48472.9</v>
      </c>
      <c r="G45" s="451">
        <v>48472.9</v>
      </c>
      <c r="H45" s="452"/>
      <c r="I45" s="147">
        <f t="shared" si="0"/>
        <v>100</v>
      </c>
    </row>
    <row r="46" spans="1:9" s="269" customFormat="1" ht="12.75" customHeight="1">
      <c r="A46" s="265" t="s">
        <v>142</v>
      </c>
      <c r="B46" s="438" t="s">
        <v>143</v>
      </c>
      <c r="C46" s="439"/>
      <c r="D46" s="439"/>
      <c r="E46" s="439"/>
      <c r="F46" s="266">
        <v>11389.89</v>
      </c>
      <c r="G46" s="444">
        <v>11389.89</v>
      </c>
      <c r="H46" s="445"/>
      <c r="I46" s="147">
        <f t="shared" si="0"/>
        <v>100</v>
      </c>
    </row>
    <row r="47" spans="1:9" ht="12.75" customHeight="1">
      <c r="A47" s="222" t="s">
        <v>144</v>
      </c>
      <c r="B47" s="438" t="s">
        <v>145</v>
      </c>
      <c r="C47" s="439"/>
      <c r="D47" s="439"/>
      <c r="E47" s="439"/>
      <c r="F47" s="239">
        <v>11389.89</v>
      </c>
      <c r="G47" s="444">
        <v>11389.89</v>
      </c>
      <c r="H47" s="445"/>
      <c r="I47" s="147">
        <f t="shared" si="0"/>
        <v>100</v>
      </c>
    </row>
    <row r="48" spans="1:9" ht="12.75" customHeight="1">
      <c r="A48" s="150" t="s">
        <v>192</v>
      </c>
      <c r="B48" s="306" t="s">
        <v>193</v>
      </c>
      <c r="C48" s="307"/>
      <c r="D48" s="307"/>
      <c r="E48" s="307"/>
      <c r="F48" s="210">
        <v>11389.89</v>
      </c>
      <c r="G48" s="442">
        <v>11389.89</v>
      </c>
      <c r="H48" s="443"/>
      <c r="I48" s="147">
        <f t="shared" si="0"/>
        <v>100</v>
      </c>
    </row>
    <row r="49" spans="1:9" ht="12.75" customHeight="1">
      <c r="A49" s="150" t="s">
        <v>54</v>
      </c>
      <c r="B49" s="306" t="s">
        <v>55</v>
      </c>
      <c r="C49" s="307"/>
      <c r="D49" s="307"/>
      <c r="E49" s="307"/>
      <c r="F49" s="210">
        <v>11389.89</v>
      </c>
      <c r="G49" s="442">
        <v>11389.89</v>
      </c>
      <c r="H49" s="443"/>
      <c r="I49" s="147">
        <f t="shared" si="0"/>
        <v>100</v>
      </c>
    </row>
    <row r="50" spans="1:9" ht="12.75" customHeight="1">
      <c r="A50" s="150" t="s">
        <v>57</v>
      </c>
      <c r="B50" s="306" t="s">
        <v>35</v>
      </c>
      <c r="C50" s="307"/>
      <c r="D50" s="307"/>
      <c r="E50" s="307"/>
      <c r="F50" s="210">
        <v>11389.89</v>
      </c>
      <c r="G50" s="442">
        <v>11389.89</v>
      </c>
      <c r="H50" s="443"/>
      <c r="I50" s="147">
        <f t="shared" si="0"/>
        <v>100</v>
      </c>
    </row>
    <row r="51" spans="1:9" ht="12.75" customHeight="1">
      <c r="A51" s="150">
        <v>3213</v>
      </c>
      <c r="B51" s="306" t="s">
        <v>238</v>
      </c>
      <c r="C51" s="307"/>
      <c r="D51" s="307"/>
      <c r="E51" s="307"/>
      <c r="F51" s="210"/>
      <c r="G51" s="442">
        <v>1717.6</v>
      </c>
      <c r="H51" s="443"/>
      <c r="I51" s="147"/>
    </row>
    <row r="52" spans="1:9" ht="12.75" customHeight="1">
      <c r="A52" s="150">
        <v>3241</v>
      </c>
      <c r="B52" s="306" t="s">
        <v>223</v>
      </c>
      <c r="C52" s="307"/>
      <c r="D52" s="307"/>
      <c r="E52" s="307"/>
      <c r="F52" s="210"/>
      <c r="G52" s="442">
        <v>9672.29</v>
      </c>
      <c r="H52" s="443"/>
      <c r="I52" s="147"/>
    </row>
    <row r="53" spans="1:9" ht="12.75" customHeight="1">
      <c r="A53" s="222" t="s">
        <v>150</v>
      </c>
      <c r="B53" s="438" t="s">
        <v>151</v>
      </c>
      <c r="C53" s="439"/>
      <c r="D53" s="439"/>
      <c r="E53" s="439"/>
      <c r="F53" s="226">
        <v>37083.01</v>
      </c>
      <c r="G53" s="444">
        <v>37083.01</v>
      </c>
      <c r="H53" s="445"/>
      <c r="I53" s="147">
        <f t="shared" si="0"/>
        <v>100</v>
      </c>
    </row>
    <row r="54" spans="1:9" ht="12.75" customHeight="1">
      <c r="A54" s="222" t="s">
        <v>171</v>
      </c>
      <c r="B54" s="438" t="s">
        <v>116</v>
      </c>
      <c r="C54" s="439"/>
      <c r="D54" s="439"/>
      <c r="E54" s="439"/>
      <c r="F54" s="236">
        <v>37083.01</v>
      </c>
      <c r="G54" s="442">
        <v>37083.01</v>
      </c>
      <c r="H54" s="443"/>
      <c r="I54" s="147">
        <f t="shared" si="0"/>
        <v>100</v>
      </c>
    </row>
    <row r="55" spans="1:9" ht="12.75" customHeight="1">
      <c r="A55" s="150" t="s">
        <v>194</v>
      </c>
      <c r="B55" s="306" t="s">
        <v>195</v>
      </c>
      <c r="C55" s="307"/>
      <c r="D55" s="307"/>
      <c r="E55" s="307"/>
      <c r="F55" s="210">
        <v>37083.01</v>
      </c>
      <c r="G55" s="442">
        <v>37083.01</v>
      </c>
      <c r="H55" s="443"/>
      <c r="I55" s="147">
        <f t="shared" si="0"/>
        <v>100</v>
      </c>
    </row>
    <row r="56" spans="1:9" ht="12.75" customHeight="1">
      <c r="A56" s="150" t="s">
        <v>54</v>
      </c>
      <c r="B56" s="306" t="s">
        <v>55</v>
      </c>
      <c r="C56" s="307"/>
      <c r="D56" s="307"/>
      <c r="E56" s="307"/>
      <c r="F56" s="210">
        <v>37083.01</v>
      </c>
      <c r="G56" s="442">
        <v>37083.01</v>
      </c>
      <c r="H56" s="443"/>
      <c r="I56" s="147">
        <f t="shared" si="0"/>
        <v>100</v>
      </c>
    </row>
    <row r="57" spans="1:9" ht="12.75" customHeight="1">
      <c r="A57" s="150" t="s">
        <v>57</v>
      </c>
      <c r="B57" s="306" t="s">
        <v>35</v>
      </c>
      <c r="C57" s="307"/>
      <c r="D57" s="307"/>
      <c r="E57" s="307"/>
      <c r="F57" s="210">
        <v>37083.01</v>
      </c>
      <c r="G57" s="442">
        <v>37083.01</v>
      </c>
      <c r="H57" s="443"/>
      <c r="I57" s="147">
        <f t="shared" si="0"/>
        <v>100</v>
      </c>
    </row>
    <row r="58" spans="1:9" ht="12.75" customHeight="1">
      <c r="A58" s="209">
        <v>3213</v>
      </c>
      <c r="B58" s="306" t="s">
        <v>238</v>
      </c>
      <c r="C58" s="307"/>
      <c r="D58" s="307"/>
      <c r="E58" s="307"/>
      <c r="F58" s="210"/>
      <c r="G58" s="442">
        <v>3316.3</v>
      </c>
      <c r="H58" s="443"/>
      <c r="I58" s="147"/>
    </row>
    <row r="59" spans="1:9" ht="12.75" customHeight="1">
      <c r="A59" s="209">
        <v>3241</v>
      </c>
      <c r="B59" s="306" t="s">
        <v>223</v>
      </c>
      <c r="C59" s="307"/>
      <c r="D59" s="307"/>
      <c r="E59" s="307"/>
      <c r="F59" s="210"/>
      <c r="G59" s="442">
        <v>33766.71</v>
      </c>
      <c r="H59" s="443"/>
      <c r="I59" s="147"/>
    </row>
    <row r="60" spans="1:9" s="81" customFormat="1" ht="29.25" customHeight="1">
      <c r="A60" s="153" t="s">
        <v>196</v>
      </c>
      <c r="B60" s="433" t="s">
        <v>197</v>
      </c>
      <c r="C60" s="434"/>
      <c r="D60" s="434"/>
      <c r="E60" s="434"/>
      <c r="F60" s="198">
        <v>232.09</v>
      </c>
      <c r="G60" s="451">
        <v>232.09</v>
      </c>
      <c r="H60" s="452"/>
      <c r="I60" s="147">
        <f t="shared" si="0"/>
        <v>100</v>
      </c>
    </row>
    <row r="61" spans="1:9" ht="12.75" customHeight="1">
      <c r="A61" s="222" t="s">
        <v>150</v>
      </c>
      <c r="B61" s="438" t="s">
        <v>151</v>
      </c>
      <c r="C61" s="439"/>
      <c r="D61" s="439"/>
      <c r="E61" s="439"/>
      <c r="F61" s="226">
        <v>232.09</v>
      </c>
      <c r="G61" s="444">
        <v>232.09</v>
      </c>
      <c r="H61" s="445"/>
      <c r="I61" s="147">
        <f t="shared" si="0"/>
        <v>100</v>
      </c>
    </row>
    <row r="62" spans="1:9" ht="12.75" customHeight="1">
      <c r="A62" s="222" t="s">
        <v>152</v>
      </c>
      <c r="B62" s="438" t="s">
        <v>115</v>
      </c>
      <c r="C62" s="439"/>
      <c r="D62" s="439"/>
      <c r="E62" s="439"/>
      <c r="F62" s="226">
        <v>232.09</v>
      </c>
      <c r="G62" s="444">
        <v>232.09</v>
      </c>
      <c r="H62" s="445"/>
      <c r="I62" s="147">
        <f t="shared" si="0"/>
        <v>100</v>
      </c>
    </row>
    <row r="63" spans="1:9" ht="12.75" customHeight="1">
      <c r="A63" s="150" t="s">
        <v>198</v>
      </c>
      <c r="B63" s="306" t="s">
        <v>199</v>
      </c>
      <c r="C63" s="307"/>
      <c r="D63" s="307"/>
      <c r="E63" s="307"/>
      <c r="F63" s="210">
        <v>232.09</v>
      </c>
      <c r="G63" s="442">
        <v>232.09</v>
      </c>
      <c r="H63" s="443"/>
      <c r="I63" s="147">
        <f t="shared" si="0"/>
        <v>100</v>
      </c>
    </row>
    <row r="64" spans="1:9" ht="12.75" customHeight="1">
      <c r="A64" s="150" t="s">
        <v>54</v>
      </c>
      <c r="B64" s="306" t="s">
        <v>55</v>
      </c>
      <c r="C64" s="307"/>
      <c r="D64" s="307"/>
      <c r="E64" s="307"/>
      <c r="F64" s="210">
        <v>232.09</v>
      </c>
      <c r="G64" s="442">
        <v>232.09</v>
      </c>
      <c r="H64" s="443"/>
      <c r="I64" s="147">
        <f t="shared" si="0"/>
        <v>100</v>
      </c>
    </row>
    <row r="65" spans="1:9" ht="17.25" customHeight="1">
      <c r="A65" s="150" t="s">
        <v>57</v>
      </c>
      <c r="B65" s="306" t="s">
        <v>35</v>
      </c>
      <c r="C65" s="307"/>
      <c r="D65" s="307"/>
      <c r="E65" s="307"/>
      <c r="F65" s="210">
        <v>232.09</v>
      </c>
      <c r="G65" s="442">
        <v>232.09</v>
      </c>
      <c r="H65" s="443"/>
      <c r="I65" s="147">
        <f t="shared" si="0"/>
        <v>100</v>
      </c>
    </row>
    <row r="66" spans="1:9" ht="12.75" customHeight="1">
      <c r="A66" s="150">
        <v>3225</v>
      </c>
      <c r="B66" s="306" t="s">
        <v>241</v>
      </c>
      <c r="C66" s="307"/>
      <c r="D66" s="307"/>
      <c r="E66" s="307"/>
      <c r="F66" s="210">
        <v>0</v>
      </c>
      <c r="G66" s="442">
        <v>232.09</v>
      </c>
      <c r="H66" s="443"/>
      <c r="I66" s="147"/>
    </row>
    <row r="67" spans="1:9" ht="12.75" customHeight="1">
      <c r="A67" s="223" t="s">
        <v>201</v>
      </c>
      <c r="B67" s="449" t="s">
        <v>202</v>
      </c>
      <c r="C67" s="450"/>
      <c r="D67" s="450"/>
      <c r="E67" s="450"/>
      <c r="F67" s="225">
        <v>1702846.72</v>
      </c>
      <c r="G67" s="471">
        <v>1669421.6</v>
      </c>
      <c r="H67" s="472"/>
      <c r="I67" s="147">
        <f t="shared" si="0"/>
        <v>98.0371034217337</v>
      </c>
    </row>
    <row r="68" spans="1:9" s="81" customFormat="1" ht="33.75" customHeight="1">
      <c r="A68" s="153" t="s">
        <v>200</v>
      </c>
      <c r="B68" s="433" t="s">
        <v>141</v>
      </c>
      <c r="C68" s="434"/>
      <c r="D68" s="434"/>
      <c r="E68" s="434"/>
      <c r="F68" s="198">
        <v>1681292.21</v>
      </c>
      <c r="G68" s="451">
        <v>1667603.5</v>
      </c>
      <c r="H68" s="452"/>
      <c r="I68" s="147">
        <f t="shared" si="0"/>
        <v>99.18582207669897</v>
      </c>
    </row>
    <row r="69" spans="1:9" ht="12.75" customHeight="1">
      <c r="A69" s="222" t="s">
        <v>142</v>
      </c>
      <c r="B69" s="438" t="s">
        <v>143</v>
      </c>
      <c r="C69" s="439"/>
      <c r="D69" s="439"/>
      <c r="E69" s="439"/>
      <c r="F69" s="226">
        <v>1017.55</v>
      </c>
      <c r="G69" s="444">
        <v>1552.24</v>
      </c>
      <c r="H69" s="445"/>
      <c r="I69" s="147">
        <f t="shared" si="0"/>
        <v>152.54680359687484</v>
      </c>
    </row>
    <row r="70" spans="1:9" ht="12.75" customHeight="1">
      <c r="A70" s="222" t="s">
        <v>144</v>
      </c>
      <c r="B70" s="438" t="s">
        <v>145</v>
      </c>
      <c r="C70" s="439"/>
      <c r="D70" s="439"/>
      <c r="E70" s="439"/>
      <c r="F70" s="226">
        <v>1017.55</v>
      </c>
      <c r="G70" s="444">
        <v>1553.24</v>
      </c>
      <c r="H70" s="445"/>
      <c r="I70" s="147">
        <f t="shared" si="0"/>
        <v>152.6450788659034</v>
      </c>
    </row>
    <row r="71" spans="1:9" ht="12.75" customHeight="1">
      <c r="A71" s="150" t="s">
        <v>182</v>
      </c>
      <c r="B71" s="306" t="s">
        <v>183</v>
      </c>
      <c r="C71" s="307"/>
      <c r="D71" s="307"/>
      <c r="E71" s="307"/>
      <c r="F71" s="210">
        <v>1017.55</v>
      </c>
      <c r="G71" s="442">
        <v>1554.24</v>
      </c>
      <c r="H71" s="443"/>
      <c r="I71" s="147">
        <f>(G71/F71*100)</f>
        <v>152.74335413493193</v>
      </c>
    </row>
    <row r="72" spans="1:9" ht="12.75" customHeight="1">
      <c r="A72" s="150" t="s">
        <v>54</v>
      </c>
      <c r="B72" s="306" t="s">
        <v>55</v>
      </c>
      <c r="C72" s="307"/>
      <c r="D72" s="307"/>
      <c r="E72" s="307"/>
      <c r="F72" s="210">
        <v>1017.55</v>
      </c>
      <c r="G72" s="442">
        <v>1555.24</v>
      </c>
      <c r="H72" s="443"/>
      <c r="I72" s="147">
        <f>(G72/F72*100)</f>
        <v>152.8416294039605</v>
      </c>
    </row>
    <row r="73" spans="1:9" ht="12.75" customHeight="1">
      <c r="A73" s="150" t="s">
        <v>57</v>
      </c>
      <c r="B73" s="306" t="s">
        <v>35</v>
      </c>
      <c r="C73" s="307"/>
      <c r="D73" s="307"/>
      <c r="E73" s="307"/>
      <c r="F73" s="210">
        <v>717.55</v>
      </c>
      <c r="G73" s="442">
        <v>1538.04</v>
      </c>
      <c r="H73" s="443"/>
      <c r="I73" s="147">
        <f>(G73/F73*100)</f>
        <v>214.34603860358163</v>
      </c>
    </row>
    <row r="74" spans="1:9" ht="12.75" customHeight="1">
      <c r="A74" s="150">
        <v>3211</v>
      </c>
      <c r="B74" s="306" t="s">
        <v>266</v>
      </c>
      <c r="C74" s="307"/>
      <c r="D74" s="307"/>
      <c r="E74" s="307"/>
      <c r="F74" s="210">
        <v>0</v>
      </c>
      <c r="G74" s="442">
        <v>201.55</v>
      </c>
      <c r="H74" s="443"/>
      <c r="I74" s="147"/>
    </row>
    <row r="75" spans="1:9" ht="12.75" customHeight="1">
      <c r="A75" s="150">
        <v>3225</v>
      </c>
      <c r="B75" s="306" t="s">
        <v>61</v>
      </c>
      <c r="C75" s="307"/>
      <c r="D75" s="307"/>
      <c r="E75" s="307"/>
      <c r="F75" s="210">
        <v>0</v>
      </c>
      <c r="G75" s="442">
        <v>49.32</v>
      </c>
      <c r="H75" s="443"/>
      <c r="I75" s="147"/>
    </row>
    <row r="76" spans="1:9" ht="12.75" customHeight="1">
      <c r="A76" s="150">
        <v>3231</v>
      </c>
      <c r="B76" s="306" t="s">
        <v>267</v>
      </c>
      <c r="C76" s="307"/>
      <c r="D76" s="307"/>
      <c r="E76" s="307"/>
      <c r="F76" s="210">
        <v>0</v>
      </c>
      <c r="G76" s="442">
        <v>120.5</v>
      </c>
      <c r="H76" s="443"/>
      <c r="I76" s="147"/>
    </row>
    <row r="77" spans="1:9" ht="12.75" customHeight="1">
      <c r="A77" s="150">
        <v>3293</v>
      </c>
      <c r="B77" s="306" t="s">
        <v>38</v>
      </c>
      <c r="C77" s="307"/>
      <c r="D77" s="307"/>
      <c r="E77" s="307"/>
      <c r="F77" s="210">
        <v>0</v>
      </c>
      <c r="G77" s="442">
        <v>233.69</v>
      </c>
      <c r="H77" s="443"/>
      <c r="I77" s="147"/>
    </row>
    <row r="78" spans="1:9" ht="12.75" customHeight="1">
      <c r="A78" s="150">
        <v>3295</v>
      </c>
      <c r="B78" s="306" t="s">
        <v>268</v>
      </c>
      <c r="C78" s="307"/>
      <c r="D78" s="307"/>
      <c r="E78" s="307"/>
      <c r="F78" s="210">
        <v>0</v>
      </c>
      <c r="G78" s="442">
        <v>96.89</v>
      </c>
      <c r="H78" s="443"/>
      <c r="I78" s="147"/>
    </row>
    <row r="79" spans="1:9" ht="12.75" customHeight="1">
      <c r="A79" s="209">
        <v>3299</v>
      </c>
      <c r="B79" s="306" t="s">
        <v>37</v>
      </c>
      <c r="C79" s="307"/>
      <c r="D79" s="307"/>
      <c r="E79" s="307"/>
      <c r="F79" s="210">
        <v>0</v>
      </c>
      <c r="G79" s="442">
        <v>836.09</v>
      </c>
      <c r="H79" s="443"/>
      <c r="I79" s="147"/>
    </row>
    <row r="80" spans="1:9" ht="12.75" customHeight="1">
      <c r="A80" s="209">
        <v>34</v>
      </c>
      <c r="B80" s="331" t="s">
        <v>39</v>
      </c>
      <c r="C80" s="332"/>
      <c r="D80" s="332"/>
      <c r="E80" s="333"/>
      <c r="F80" s="210">
        <v>300</v>
      </c>
      <c r="G80" s="442">
        <v>14.2</v>
      </c>
      <c r="H80" s="443"/>
      <c r="I80" s="147">
        <f>(G80/F80*100)</f>
        <v>4.733333333333333</v>
      </c>
    </row>
    <row r="81" spans="1:9" ht="12.75" customHeight="1">
      <c r="A81" s="150">
        <v>3431</v>
      </c>
      <c r="B81" s="306" t="s">
        <v>252</v>
      </c>
      <c r="C81" s="307"/>
      <c r="D81" s="307"/>
      <c r="E81" s="307"/>
      <c r="F81" s="210">
        <v>0</v>
      </c>
      <c r="G81" s="442">
        <v>14.2</v>
      </c>
      <c r="H81" s="443"/>
      <c r="I81" s="147"/>
    </row>
    <row r="82" spans="1:9" ht="12.75" customHeight="1">
      <c r="A82" s="230" t="s">
        <v>146</v>
      </c>
      <c r="B82" s="438" t="s">
        <v>147</v>
      </c>
      <c r="C82" s="439"/>
      <c r="D82" s="439"/>
      <c r="E82" s="439"/>
      <c r="F82" s="226">
        <v>163923.92</v>
      </c>
      <c r="G82" s="470">
        <v>159568.74</v>
      </c>
      <c r="H82" s="470"/>
      <c r="I82" s="147">
        <f>(G82/F82*100)</f>
        <v>97.3431699290744</v>
      </c>
    </row>
    <row r="83" spans="1:9" ht="12.75" customHeight="1">
      <c r="A83" s="230" t="s">
        <v>148</v>
      </c>
      <c r="B83" s="438" t="s">
        <v>149</v>
      </c>
      <c r="C83" s="439"/>
      <c r="D83" s="439"/>
      <c r="E83" s="439"/>
      <c r="F83" s="226">
        <v>163653.92</v>
      </c>
      <c r="G83" s="470">
        <v>159568.74</v>
      </c>
      <c r="H83" s="470"/>
      <c r="I83" s="147">
        <f>(G83/F83*100)</f>
        <v>97.50376892896911</v>
      </c>
    </row>
    <row r="84" spans="1:9" ht="12.75" customHeight="1">
      <c r="A84" s="215" t="s">
        <v>203</v>
      </c>
      <c r="B84" s="306" t="s">
        <v>204</v>
      </c>
      <c r="C84" s="307"/>
      <c r="D84" s="307"/>
      <c r="E84" s="307"/>
      <c r="F84" s="210">
        <v>163653.92</v>
      </c>
      <c r="G84" s="304">
        <v>159568.74</v>
      </c>
      <c r="H84" s="304"/>
      <c r="I84" s="147">
        <f>(G84/F84*100)</f>
        <v>97.50376892896911</v>
      </c>
    </row>
    <row r="85" spans="1:9" ht="12.75" customHeight="1">
      <c r="A85" s="215" t="s">
        <v>54</v>
      </c>
      <c r="B85" s="306" t="s">
        <v>55</v>
      </c>
      <c r="C85" s="307"/>
      <c r="D85" s="307"/>
      <c r="E85" s="307"/>
      <c r="F85" s="210">
        <v>163653.92</v>
      </c>
      <c r="G85" s="304">
        <v>159568.74</v>
      </c>
      <c r="H85" s="304"/>
      <c r="I85" s="147">
        <f>(G85/F85*100)</f>
        <v>97.50376892896911</v>
      </c>
    </row>
    <row r="86" spans="1:9" ht="12.75" customHeight="1">
      <c r="A86" s="215" t="s">
        <v>57</v>
      </c>
      <c r="B86" s="306" t="s">
        <v>35</v>
      </c>
      <c r="C86" s="307"/>
      <c r="D86" s="307"/>
      <c r="E86" s="307"/>
      <c r="F86" s="210">
        <v>163003.92</v>
      </c>
      <c r="G86" s="304">
        <v>158918.74</v>
      </c>
      <c r="H86" s="304"/>
      <c r="I86" s="147">
        <f>(G86/F86*100)</f>
        <v>97.49381487267298</v>
      </c>
    </row>
    <row r="87" spans="1:9" ht="12.75" customHeight="1">
      <c r="A87" s="215">
        <v>3211</v>
      </c>
      <c r="B87" s="306" t="s">
        <v>266</v>
      </c>
      <c r="C87" s="307"/>
      <c r="D87" s="307"/>
      <c r="E87" s="307"/>
      <c r="F87" s="211">
        <v>0</v>
      </c>
      <c r="G87" s="304">
        <v>4142.65</v>
      </c>
      <c r="H87" s="304"/>
      <c r="I87" s="147"/>
    </row>
    <row r="88" spans="1:9" ht="12.75" customHeight="1">
      <c r="A88" s="215">
        <v>3212</v>
      </c>
      <c r="B88" s="306" t="s">
        <v>271</v>
      </c>
      <c r="C88" s="307"/>
      <c r="D88" s="307"/>
      <c r="E88" s="307"/>
      <c r="F88" s="210">
        <v>0</v>
      </c>
      <c r="G88" s="304">
        <v>46084.44</v>
      </c>
      <c r="H88" s="304"/>
      <c r="I88" s="147"/>
    </row>
    <row r="89" spans="1:9" ht="12.75" customHeight="1">
      <c r="A89" s="108">
        <v>3213</v>
      </c>
      <c r="B89" s="446" t="s">
        <v>238</v>
      </c>
      <c r="C89" s="447"/>
      <c r="D89" s="447"/>
      <c r="E89" s="448"/>
      <c r="F89" s="227">
        <v>0</v>
      </c>
      <c r="G89" s="473">
        <v>455</v>
      </c>
      <c r="H89" s="474"/>
      <c r="I89" s="147"/>
    </row>
    <row r="90" spans="1:9" ht="12.75" customHeight="1">
      <c r="A90" s="215">
        <v>3221</v>
      </c>
      <c r="B90" s="306" t="s">
        <v>59</v>
      </c>
      <c r="C90" s="307"/>
      <c r="D90" s="307"/>
      <c r="E90" s="307"/>
      <c r="F90" s="211">
        <v>0</v>
      </c>
      <c r="G90" s="304">
        <v>15944.87</v>
      </c>
      <c r="H90" s="304"/>
      <c r="I90" s="147"/>
    </row>
    <row r="91" spans="1:9" ht="12.75" customHeight="1">
      <c r="A91" s="215">
        <v>3222</v>
      </c>
      <c r="B91" s="306" t="s">
        <v>239</v>
      </c>
      <c r="C91" s="307"/>
      <c r="D91" s="307"/>
      <c r="E91" s="307"/>
      <c r="F91" s="211">
        <v>0</v>
      </c>
      <c r="G91" s="304">
        <v>108.64</v>
      </c>
      <c r="H91" s="304"/>
      <c r="I91" s="147"/>
    </row>
    <row r="92" spans="1:9" ht="12.75" customHeight="1">
      <c r="A92" s="215">
        <v>3223</v>
      </c>
      <c r="B92" s="306" t="s">
        <v>269</v>
      </c>
      <c r="C92" s="307"/>
      <c r="D92" s="307"/>
      <c r="E92" s="307"/>
      <c r="F92" s="211">
        <v>0</v>
      </c>
      <c r="G92" s="304">
        <v>45366.25</v>
      </c>
      <c r="H92" s="304"/>
      <c r="I92" s="147"/>
    </row>
    <row r="93" spans="1:9" ht="15.75" customHeight="1">
      <c r="A93" s="215">
        <v>3224</v>
      </c>
      <c r="B93" s="306" t="s">
        <v>240</v>
      </c>
      <c r="C93" s="307"/>
      <c r="D93" s="307"/>
      <c r="E93" s="307"/>
      <c r="F93" s="211">
        <v>0</v>
      </c>
      <c r="G93" s="304">
        <v>13946.1</v>
      </c>
      <c r="H93" s="304"/>
      <c r="I93" s="147"/>
    </row>
    <row r="94" spans="1:9" ht="12.75" customHeight="1">
      <c r="A94" s="215">
        <v>3225</v>
      </c>
      <c r="B94" s="306" t="s">
        <v>241</v>
      </c>
      <c r="C94" s="307"/>
      <c r="D94" s="307"/>
      <c r="E94" s="307"/>
      <c r="F94" s="211">
        <v>0</v>
      </c>
      <c r="G94" s="304">
        <v>5683.01</v>
      </c>
      <c r="H94" s="304"/>
      <c r="I94" s="147"/>
    </row>
    <row r="95" spans="1:9" ht="12.75" customHeight="1">
      <c r="A95" s="215">
        <v>3227</v>
      </c>
      <c r="B95" s="306" t="s">
        <v>36</v>
      </c>
      <c r="C95" s="307"/>
      <c r="D95" s="307"/>
      <c r="E95" s="307"/>
      <c r="F95" s="211">
        <v>0</v>
      </c>
      <c r="G95" s="304">
        <v>1375.25</v>
      </c>
      <c r="H95" s="304"/>
      <c r="I95" s="147"/>
    </row>
    <row r="96" spans="1:9" ht="12.75" customHeight="1">
      <c r="A96" s="215">
        <v>3231</v>
      </c>
      <c r="B96" s="306" t="s">
        <v>267</v>
      </c>
      <c r="C96" s="307"/>
      <c r="D96" s="307"/>
      <c r="E96" s="307"/>
      <c r="F96" s="211">
        <v>0</v>
      </c>
      <c r="G96" s="304">
        <v>1916.45</v>
      </c>
      <c r="H96" s="304"/>
      <c r="I96" s="147"/>
    </row>
    <row r="97" spans="1:9" ht="12.75" customHeight="1">
      <c r="A97" s="215">
        <v>3232</v>
      </c>
      <c r="B97" s="331" t="s">
        <v>242</v>
      </c>
      <c r="C97" s="332"/>
      <c r="D97" s="332"/>
      <c r="E97" s="333"/>
      <c r="F97" s="210">
        <v>0</v>
      </c>
      <c r="G97" s="442">
        <v>6787.3</v>
      </c>
      <c r="H97" s="443"/>
      <c r="I97" s="147"/>
    </row>
    <row r="98" spans="1:9" ht="12.75" customHeight="1">
      <c r="A98" s="215">
        <v>3234</v>
      </c>
      <c r="B98" s="306" t="s">
        <v>243</v>
      </c>
      <c r="C98" s="307"/>
      <c r="D98" s="307"/>
      <c r="E98" s="307"/>
      <c r="F98" s="211">
        <v>0</v>
      </c>
      <c r="G98" s="304">
        <v>5959.13</v>
      </c>
      <c r="H98" s="304"/>
      <c r="I98" s="147"/>
    </row>
    <row r="99" spans="1:9" ht="12.75" customHeight="1">
      <c r="A99" s="215">
        <v>3235</v>
      </c>
      <c r="B99" s="306" t="s">
        <v>244</v>
      </c>
      <c r="C99" s="307"/>
      <c r="D99" s="307"/>
      <c r="E99" s="307"/>
      <c r="F99" s="211">
        <v>0</v>
      </c>
      <c r="G99" s="304">
        <v>2073.76</v>
      </c>
      <c r="H99" s="304"/>
      <c r="I99" s="147"/>
    </row>
    <row r="100" spans="1:9" ht="12.75" customHeight="1">
      <c r="A100" s="215">
        <v>3236</v>
      </c>
      <c r="B100" s="306" t="s">
        <v>245</v>
      </c>
      <c r="C100" s="307"/>
      <c r="D100" s="307"/>
      <c r="E100" s="307"/>
      <c r="F100" s="211">
        <v>0</v>
      </c>
      <c r="G100" s="304">
        <v>2548.32</v>
      </c>
      <c r="H100" s="304"/>
      <c r="I100" s="147"/>
    </row>
    <row r="101" spans="1:9" ht="12.75" customHeight="1">
      <c r="A101" s="150">
        <v>3237</v>
      </c>
      <c r="B101" s="306" t="s">
        <v>246</v>
      </c>
      <c r="C101" s="307"/>
      <c r="D101" s="307"/>
      <c r="E101" s="307"/>
      <c r="F101" s="211">
        <v>0</v>
      </c>
      <c r="G101" s="442">
        <v>1044.98</v>
      </c>
      <c r="H101" s="443"/>
      <c r="I101" s="147"/>
    </row>
    <row r="102" spans="1:9" ht="12.75" customHeight="1">
      <c r="A102" s="209">
        <v>3238</v>
      </c>
      <c r="B102" s="306" t="s">
        <v>247</v>
      </c>
      <c r="C102" s="307"/>
      <c r="D102" s="307"/>
      <c r="E102" s="307"/>
      <c r="F102" s="211">
        <v>0</v>
      </c>
      <c r="G102" s="442">
        <v>1674.62</v>
      </c>
      <c r="H102" s="443"/>
      <c r="I102" s="147"/>
    </row>
    <row r="103" spans="1:9" s="231" customFormat="1" ht="12.75" customHeight="1">
      <c r="A103" s="209">
        <v>3239</v>
      </c>
      <c r="B103" s="306" t="s">
        <v>270</v>
      </c>
      <c r="C103" s="307"/>
      <c r="D103" s="307"/>
      <c r="E103" s="307"/>
      <c r="F103" s="211">
        <v>0</v>
      </c>
      <c r="G103" s="442">
        <v>2333.81</v>
      </c>
      <c r="H103" s="443"/>
      <c r="I103" s="147"/>
    </row>
    <row r="104" spans="1:9" ht="12.75" customHeight="1">
      <c r="A104" s="209">
        <v>3292</v>
      </c>
      <c r="B104" s="331" t="s">
        <v>249</v>
      </c>
      <c r="C104" s="332"/>
      <c r="D104" s="332"/>
      <c r="E104" s="333"/>
      <c r="F104" s="211">
        <v>0</v>
      </c>
      <c r="G104" s="442">
        <v>431.07</v>
      </c>
      <c r="H104" s="443"/>
      <c r="I104" s="147"/>
    </row>
    <row r="105" spans="1:9" ht="12.75" customHeight="1">
      <c r="A105" s="209">
        <v>3293</v>
      </c>
      <c r="B105" s="306" t="s">
        <v>38</v>
      </c>
      <c r="C105" s="307"/>
      <c r="D105" s="307"/>
      <c r="E105" s="307"/>
      <c r="F105" s="211">
        <v>0</v>
      </c>
      <c r="G105" s="442">
        <v>272.48</v>
      </c>
      <c r="H105" s="443"/>
      <c r="I105" s="147"/>
    </row>
    <row r="106" spans="1:9" ht="12.75" customHeight="1">
      <c r="A106" s="150">
        <v>3294</v>
      </c>
      <c r="B106" s="306" t="s">
        <v>250</v>
      </c>
      <c r="C106" s="307"/>
      <c r="D106" s="307"/>
      <c r="E106" s="307"/>
      <c r="F106" s="211">
        <v>0</v>
      </c>
      <c r="G106" s="442">
        <v>35</v>
      </c>
      <c r="H106" s="443"/>
      <c r="I106" s="147"/>
    </row>
    <row r="107" spans="1:9" ht="12.75" customHeight="1">
      <c r="A107" s="209">
        <v>3295</v>
      </c>
      <c r="B107" s="306" t="s">
        <v>268</v>
      </c>
      <c r="C107" s="307"/>
      <c r="D107" s="307"/>
      <c r="E107" s="307"/>
      <c r="F107" s="210">
        <v>0</v>
      </c>
      <c r="G107" s="442">
        <v>278.88</v>
      </c>
      <c r="H107" s="443"/>
      <c r="I107" s="147"/>
    </row>
    <row r="108" spans="1:9" ht="12.75" customHeight="1">
      <c r="A108" s="150">
        <v>3299</v>
      </c>
      <c r="B108" s="306" t="s">
        <v>37</v>
      </c>
      <c r="C108" s="307"/>
      <c r="D108" s="307"/>
      <c r="E108" s="307"/>
      <c r="F108" s="210">
        <v>0</v>
      </c>
      <c r="G108" s="442">
        <v>456.73</v>
      </c>
      <c r="H108" s="443"/>
      <c r="I108" s="147"/>
    </row>
    <row r="109" spans="1:9" ht="12.75" customHeight="1">
      <c r="A109" s="150" t="s">
        <v>67</v>
      </c>
      <c r="B109" s="306" t="s">
        <v>39</v>
      </c>
      <c r="C109" s="307"/>
      <c r="D109" s="307"/>
      <c r="E109" s="307"/>
      <c r="F109" s="210">
        <v>650</v>
      </c>
      <c r="G109" s="442">
        <v>650</v>
      </c>
      <c r="H109" s="443"/>
      <c r="I109" s="147">
        <f>(G109/F109*100)</f>
        <v>100</v>
      </c>
    </row>
    <row r="110" spans="1:9" ht="12.75" customHeight="1">
      <c r="A110" s="150">
        <v>34312</v>
      </c>
      <c r="B110" s="306" t="s">
        <v>68</v>
      </c>
      <c r="C110" s="307"/>
      <c r="D110" s="307"/>
      <c r="E110" s="307"/>
      <c r="F110" s="210">
        <v>0</v>
      </c>
      <c r="G110" s="442">
        <v>650</v>
      </c>
      <c r="H110" s="443"/>
      <c r="I110" s="147"/>
    </row>
    <row r="111" spans="1:9" ht="12.75" customHeight="1">
      <c r="A111" s="230" t="s">
        <v>275</v>
      </c>
      <c r="B111" s="438" t="s">
        <v>168</v>
      </c>
      <c r="C111" s="439"/>
      <c r="D111" s="439"/>
      <c r="E111" s="439"/>
      <c r="F111" s="226">
        <v>270</v>
      </c>
      <c r="G111" s="470">
        <v>0</v>
      </c>
      <c r="H111" s="470"/>
      <c r="I111" s="147">
        <f aca="true" t="shared" si="1" ref="I111:I117">(G111/F111*100)</f>
        <v>0</v>
      </c>
    </row>
    <row r="112" spans="1:9" ht="12.75" customHeight="1">
      <c r="A112" s="215">
        <v>3</v>
      </c>
      <c r="B112" s="306" t="s">
        <v>55</v>
      </c>
      <c r="C112" s="307"/>
      <c r="D112" s="307"/>
      <c r="E112" s="307"/>
      <c r="F112" s="210">
        <v>270</v>
      </c>
      <c r="G112" s="304">
        <v>0</v>
      </c>
      <c r="H112" s="304"/>
      <c r="I112" s="147">
        <f t="shared" si="1"/>
        <v>0</v>
      </c>
    </row>
    <row r="113" spans="1:9" ht="12.75" customHeight="1">
      <c r="A113" s="150">
        <v>32</v>
      </c>
      <c r="B113" s="306" t="s">
        <v>35</v>
      </c>
      <c r="C113" s="307"/>
      <c r="D113" s="307"/>
      <c r="E113" s="307"/>
      <c r="F113" s="210">
        <v>270</v>
      </c>
      <c r="G113" s="442">
        <v>0</v>
      </c>
      <c r="H113" s="443"/>
      <c r="I113" s="147">
        <f t="shared" si="1"/>
        <v>0</v>
      </c>
    </row>
    <row r="114" spans="1:9" s="81" customFormat="1" ht="40.5" customHeight="1">
      <c r="A114" s="153" t="s">
        <v>152</v>
      </c>
      <c r="B114" s="433" t="s">
        <v>115</v>
      </c>
      <c r="C114" s="434"/>
      <c r="D114" s="434"/>
      <c r="E114" s="434"/>
      <c r="F114" s="198">
        <v>1516350.74</v>
      </c>
      <c r="G114" s="451">
        <v>1506482.52</v>
      </c>
      <c r="H114" s="452"/>
      <c r="I114" s="147">
        <f t="shared" si="1"/>
        <v>99.34921257070116</v>
      </c>
    </row>
    <row r="115" spans="1:9" ht="12.75" customHeight="1">
      <c r="A115" s="222" t="s">
        <v>186</v>
      </c>
      <c r="B115" s="438" t="s">
        <v>187</v>
      </c>
      <c r="C115" s="439"/>
      <c r="D115" s="439"/>
      <c r="E115" s="439"/>
      <c r="F115" s="226">
        <v>1516350.74</v>
      </c>
      <c r="G115" s="444">
        <v>1506482.52</v>
      </c>
      <c r="H115" s="445"/>
      <c r="I115" s="147">
        <f t="shared" si="1"/>
        <v>99.34921257070116</v>
      </c>
    </row>
    <row r="116" spans="1:9" ht="12.75" customHeight="1">
      <c r="A116" s="150" t="s">
        <v>54</v>
      </c>
      <c r="B116" s="306" t="s">
        <v>55</v>
      </c>
      <c r="C116" s="307"/>
      <c r="D116" s="307"/>
      <c r="E116" s="307"/>
      <c r="F116" s="210">
        <v>1516350.74</v>
      </c>
      <c r="G116" s="442">
        <v>1506482.52</v>
      </c>
      <c r="H116" s="443"/>
      <c r="I116" s="147">
        <f t="shared" si="1"/>
        <v>99.34921257070116</v>
      </c>
    </row>
    <row r="117" spans="1:9" ht="12.75" customHeight="1">
      <c r="A117" s="150" t="s">
        <v>56</v>
      </c>
      <c r="B117" s="306" t="s">
        <v>32</v>
      </c>
      <c r="C117" s="307"/>
      <c r="D117" s="307"/>
      <c r="E117" s="307"/>
      <c r="F117" s="210">
        <v>1493704.66</v>
      </c>
      <c r="G117" s="442">
        <v>1488319.86</v>
      </c>
      <c r="H117" s="443"/>
      <c r="I117" s="147">
        <f t="shared" si="1"/>
        <v>99.63950035477563</v>
      </c>
    </row>
    <row r="118" spans="1:9" ht="12.75" customHeight="1">
      <c r="A118" s="150">
        <v>3111</v>
      </c>
      <c r="B118" s="306" t="s">
        <v>153</v>
      </c>
      <c r="C118" s="307"/>
      <c r="D118" s="307"/>
      <c r="E118" s="307"/>
      <c r="F118" s="210"/>
      <c r="G118" s="442">
        <v>1220723.3</v>
      </c>
      <c r="H118" s="443"/>
      <c r="I118" s="147"/>
    </row>
    <row r="119" spans="1:9" ht="12.75" customHeight="1">
      <c r="A119" s="150">
        <v>3113</v>
      </c>
      <c r="B119" s="306" t="s">
        <v>154</v>
      </c>
      <c r="C119" s="307"/>
      <c r="D119" s="307"/>
      <c r="E119" s="307"/>
      <c r="F119" s="210"/>
      <c r="G119" s="442">
        <v>17169.87</v>
      </c>
      <c r="H119" s="443"/>
      <c r="I119" s="147"/>
    </row>
    <row r="120" spans="1:9" ht="12.75" customHeight="1">
      <c r="A120" s="150">
        <v>3121</v>
      </c>
      <c r="B120" s="306" t="s">
        <v>155</v>
      </c>
      <c r="C120" s="307"/>
      <c r="D120" s="307"/>
      <c r="E120" s="307"/>
      <c r="F120" s="210"/>
      <c r="G120" s="442">
        <v>50695.27</v>
      </c>
      <c r="H120" s="443"/>
      <c r="I120" s="147"/>
    </row>
    <row r="121" spans="1:9" ht="12.75" customHeight="1">
      <c r="A121" s="150">
        <v>3132</v>
      </c>
      <c r="B121" s="306" t="s">
        <v>272</v>
      </c>
      <c r="C121" s="307"/>
      <c r="D121" s="307"/>
      <c r="E121" s="307"/>
      <c r="F121" s="210"/>
      <c r="G121" s="442">
        <v>199398.03</v>
      </c>
      <c r="H121" s="443"/>
      <c r="I121" s="147"/>
    </row>
    <row r="122" spans="1:9" ht="12.75" customHeight="1">
      <c r="A122" s="150">
        <v>3133</v>
      </c>
      <c r="B122" s="306" t="s">
        <v>34</v>
      </c>
      <c r="C122" s="307"/>
      <c r="D122" s="307"/>
      <c r="E122" s="307"/>
      <c r="F122" s="210"/>
      <c r="G122" s="442">
        <v>185.74</v>
      </c>
      <c r="H122" s="443"/>
      <c r="I122" s="147"/>
    </row>
    <row r="123" spans="1:9" ht="12.75" customHeight="1">
      <c r="A123" s="150" t="s">
        <v>57</v>
      </c>
      <c r="B123" s="306" t="s">
        <v>35</v>
      </c>
      <c r="C123" s="307"/>
      <c r="D123" s="307"/>
      <c r="E123" s="307"/>
      <c r="F123" s="210">
        <v>15338.6</v>
      </c>
      <c r="G123" s="442">
        <v>12903.24</v>
      </c>
      <c r="H123" s="443"/>
      <c r="I123" s="147">
        <f>(G123/F123*100)</f>
        <v>84.12267090868788</v>
      </c>
    </row>
    <row r="124" spans="1:9" ht="12.75" customHeight="1">
      <c r="A124" s="209">
        <v>3221</v>
      </c>
      <c r="B124" s="331" t="s">
        <v>59</v>
      </c>
      <c r="C124" s="332"/>
      <c r="D124" s="332"/>
      <c r="E124" s="333"/>
      <c r="F124" s="210"/>
      <c r="G124" s="228"/>
      <c r="H124" s="229">
        <v>1228.82</v>
      </c>
      <c r="I124" s="147"/>
    </row>
    <row r="125" spans="1:9" ht="12.75" customHeight="1">
      <c r="A125" s="150">
        <v>3237</v>
      </c>
      <c r="B125" s="306" t="s">
        <v>63</v>
      </c>
      <c r="C125" s="307"/>
      <c r="D125" s="307"/>
      <c r="E125" s="307"/>
      <c r="F125" s="210"/>
      <c r="G125" s="442">
        <v>8132.02</v>
      </c>
      <c r="H125" s="443"/>
      <c r="I125" s="147"/>
    </row>
    <row r="126" spans="1:9" ht="12.75" customHeight="1">
      <c r="A126" s="150">
        <v>3295</v>
      </c>
      <c r="B126" s="306" t="s">
        <v>66</v>
      </c>
      <c r="C126" s="307"/>
      <c r="D126" s="307"/>
      <c r="E126" s="307"/>
      <c r="F126" s="210"/>
      <c r="G126" s="442">
        <v>3542.4</v>
      </c>
      <c r="H126" s="443"/>
      <c r="I126" s="147"/>
    </row>
    <row r="127" spans="1:9" ht="12.75" customHeight="1">
      <c r="A127" s="150" t="s">
        <v>67</v>
      </c>
      <c r="B127" s="306" t="s">
        <v>39</v>
      </c>
      <c r="C127" s="307"/>
      <c r="D127" s="307"/>
      <c r="E127" s="307"/>
      <c r="F127" s="210">
        <v>7307.48</v>
      </c>
      <c r="G127" s="442">
        <v>5259.42</v>
      </c>
      <c r="H127" s="443"/>
      <c r="I127" s="147">
        <f>(G127/F127*100)</f>
        <v>71.97310153431826</v>
      </c>
    </row>
    <row r="128" spans="1:9" ht="12.75" customHeight="1">
      <c r="A128" s="150">
        <v>34331</v>
      </c>
      <c r="B128" s="306" t="s">
        <v>69</v>
      </c>
      <c r="C128" s="307"/>
      <c r="D128" s="307"/>
      <c r="E128" s="307"/>
      <c r="F128" s="210"/>
      <c r="G128" s="442">
        <v>5259.42</v>
      </c>
      <c r="H128" s="443"/>
      <c r="I128" s="147"/>
    </row>
    <row r="129" spans="1:9" s="81" customFormat="1" ht="30" customHeight="1">
      <c r="A129" s="153" t="s">
        <v>205</v>
      </c>
      <c r="B129" s="433" t="s">
        <v>157</v>
      </c>
      <c r="C129" s="434"/>
      <c r="D129" s="434"/>
      <c r="E129" s="434"/>
      <c r="F129" s="198">
        <v>21554.51</v>
      </c>
      <c r="G129" s="451">
        <v>1818.1</v>
      </c>
      <c r="H129" s="452"/>
      <c r="I129" s="147">
        <f>(G129/F129*100)</f>
        <v>8.434893671904394</v>
      </c>
    </row>
    <row r="130" spans="1:9" ht="12.75" customHeight="1">
      <c r="A130" s="222" t="s">
        <v>142</v>
      </c>
      <c r="B130" s="438" t="s">
        <v>143</v>
      </c>
      <c r="C130" s="439"/>
      <c r="D130" s="439"/>
      <c r="E130" s="439"/>
      <c r="F130" s="232">
        <v>12054.19</v>
      </c>
      <c r="G130" s="444">
        <v>1155.1</v>
      </c>
      <c r="H130" s="445"/>
      <c r="I130" s="147">
        <f>(G130/F130*100)</f>
        <v>9.582560089064465</v>
      </c>
    </row>
    <row r="131" spans="1:9" ht="12.75" customHeight="1">
      <c r="A131" s="222" t="s">
        <v>144</v>
      </c>
      <c r="B131" s="438" t="s">
        <v>145</v>
      </c>
      <c r="C131" s="439"/>
      <c r="D131" s="439"/>
      <c r="E131" s="439"/>
      <c r="F131" s="226">
        <v>12054.19</v>
      </c>
      <c r="G131" s="444">
        <v>1155.1</v>
      </c>
      <c r="H131" s="445"/>
      <c r="I131" s="147">
        <f>(G131/F131*100)</f>
        <v>9.582560089064465</v>
      </c>
    </row>
    <row r="132" spans="1:9" ht="12.75" customHeight="1">
      <c r="A132" s="150" t="s">
        <v>182</v>
      </c>
      <c r="B132" s="306" t="s">
        <v>183</v>
      </c>
      <c r="C132" s="307"/>
      <c r="D132" s="307"/>
      <c r="E132" s="307"/>
      <c r="F132" s="210"/>
      <c r="G132" s="442">
        <v>0</v>
      </c>
      <c r="H132" s="443"/>
      <c r="I132" s="147"/>
    </row>
    <row r="133" spans="1:9" ht="12.75" customHeight="1">
      <c r="A133" s="150" t="s">
        <v>57</v>
      </c>
      <c r="B133" s="306" t="s">
        <v>35</v>
      </c>
      <c r="C133" s="307"/>
      <c r="D133" s="307"/>
      <c r="E133" s="307"/>
      <c r="F133" s="210">
        <v>9254.19</v>
      </c>
      <c r="G133" s="442">
        <v>1154.4</v>
      </c>
      <c r="H133" s="443"/>
      <c r="I133" s="147">
        <f>(G133/F133*100)</f>
        <v>12.474349456840631</v>
      </c>
    </row>
    <row r="134" spans="1:9" ht="12.75" customHeight="1">
      <c r="A134" s="209">
        <v>3224</v>
      </c>
      <c r="B134" s="306" t="s">
        <v>240</v>
      </c>
      <c r="C134" s="307"/>
      <c r="D134" s="307"/>
      <c r="E134" s="307"/>
      <c r="F134" s="210">
        <v>0</v>
      </c>
      <c r="G134" s="442">
        <v>4.62</v>
      </c>
      <c r="H134" s="443"/>
      <c r="I134" s="147"/>
    </row>
    <row r="135" spans="1:9" ht="12.75" customHeight="1">
      <c r="A135" s="209">
        <v>3237</v>
      </c>
      <c r="B135" s="306" t="s">
        <v>63</v>
      </c>
      <c r="C135" s="307"/>
      <c r="D135" s="307"/>
      <c r="E135" s="307"/>
      <c r="F135" s="210"/>
      <c r="G135" s="228"/>
      <c r="H135" s="229">
        <v>1149.78</v>
      </c>
      <c r="I135" s="147"/>
    </row>
    <row r="136" spans="1:9" ht="12.75" customHeight="1">
      <c r="A136" s="150" t="s">
        <v>70</v>
      </c>
      <c r="B136" s="306" t="s">
        <v>71</v>
      </c>
      <c r="C136" s="307"/>
      <c r="D136" s="307"/>
      <c r="E136" s="307"/>
      <c r="F136" s="210">
        <v>2800</v>
      </c>
      <c r="G136" s="442">
        <v>0.7</v>
      </c>
      <c r="H136" s="443"/>
      <c r="I136" s="147">
        <f>(G136/F136*100)</f>
        <v>0.025</v>
      </c>
    </row>
    <row r="137" spans="1:9" ht="12.75" customHeight="1">
      <c r="A137" s="150" t="s">
        <v>72</v>
      </c>
      <c r="B137" s="306" t="s">
        <v>40</v>
      </c>
      <c r="C137" s="307"/>
      <c r="D137" s="307"/>
      <c r="E137" s="307"/>
      <c r="F137" s="210"/>
      <c r="G137" s="442">
        <v>0.7</v>
      </c>
      <c r="H137" s="443"/>
      <c r="I137" s="147"/>
    </row>
    <row r="138" spans="1:9" ht="12.75" customHeight="1">
      <c r="A138" s="150">
        <v>4241</v>
      </c>
      <c r="B138" s="306" t="s">
        <v>273</v>
      </c>
      <c r="C138" s="307"/>
      <c r="D138" s="307"/>
      <c r="E138" s="307"/>
      <c r="F138" s="210"/>
      <c r="G138" s="442">
        <v>0.7</v>
      </c>
      <c r="H138" s="443"/>
      <c r="I138" s="147"/>
    </row>
    <row r="139" spans="1:9" ht="12.75" customHeight="1">
      <c r="A139" s="222" t="s">
        <v>150</v>
      </c>
      <c r="B139" s="438" t="s">
        <v>151</v>
      </c>
      <c r="C139" s="439"/>
      <c r="D139" s="439"/>
      <c r="E139" s="439"/>
      <c r="F139" s="226"/>
      <c r="G139" s="444">
        <v>663</v>
      </c>
      <c r="H139" s="445"/>
      <c r="I139" s="147"/>
    </row>
    <row r="140" spans="1:9" ht="12.75" customHeight="1">
      <c r="A140" s="222" t="s">
        <v>152</v>
      </c>
      <c r="B140" s="438" t="s">
        <v>115</v>
      </c>
      <c r="C140" s="439"/>
      <c r="D140" s="439"/>
      <c r="E140" s="439"/>
      <c r="F140" s="226"/>
      <c r="G140" s="444">
        <v>663</v>
      </c>
      <c r="H140" s="445"/>
      <c r="I140" s="147"/>
    </row>
    <row r="141" spans="1:9" ht="12.75" customHeight="1">
      <c r="A141" s="150" t="s">
        <v>186</v>
      </c>
      <c r="B141" s="435" t="s">
        <v>187</v>
      </c>
      <c r="C141" s="436"/>
      <c r="D141" s="436"/>
      <c r="E141" s="437"/>
      <c r="F141" s="210"/>
      <c r="G141" s="442">
        <v>663</v>
      </c>
      <c r="H141" s="443"/>
      <c r="I141" s="147"/>
    </row>
    <row r="142" spans="1:9" ht="12.75" customHeight="1">
      <c r="A142" s="209" t="s">
        <v>70</v>
      </c>
      <c r="B142" s="435" t="s">
        <v>71</v>
      </c>
      <c r="C142" s="436"/>
      <c r="D142" s="436"/>
      <c r="E142" s="437"/>
      <c r="F142" s="210"/>
      <c r="G142" s="442">
        <v>663</v>
      </c>
      <c r="H142" s="443"/>
      <c r="I142" s="147"/>
    </row>
    <row r="143" spans="1:9" ht="12.75" customHeight="1">
      <c r="A143" s="209" t="s">
        <v>72</v>
      </c>
      <c r="B143" s="435" t="s">
        <v>40</v>
      </c>
      <c r="C143" s="436"/>
      <c r="D143" s="436"/>
      <c r="E143" s="437"/>
      <c r="F143" s="210"/>
      <c r="G143" s="442">
        <v>663</v>
      </c>
      <c r="H143" s="443"/>
      <c r="I143" s="147"/>
    </row>
    <row r="144" spans="1:9" ht="12.75" customHeight="1">
      <c r="A144" s="209">
        <v>4241</v>
      </c>
      <c r="B144" s="435" t="s">
        <v>273</v>
      </c>
      <c r="C144" s="436"/>
      <c r="D144" s="436"/>
      <c r="E144" s="437"/>
      <c r="F144" s="210"/>
      <c r="G144" s="442">
        <v>663</v>
      </c>
      <c r="H144" s="443"/>
      <c r="I144" s="147"/>
    </row>
    <row r="145" spans="1:9" ht="12.75" customHeight="1">
      <c r="A145" s="222" t="s">
        <v>161</v>
      </c>
      <c r="B145" s="438" t="s">
        <v>162</v>
      </c>
      <c r="C145" s="439"/>
      <c r="D145" s="439"/>
      <c r="E145" s="439"/>
      <c r="F145" s="226">
        <v>9500.32</v>
      </c>
      <c r="G145" s="444">
        <v>0</v>
      </c>
      <c r="H145" s="445"/>
      <c r="I145" s="147">
        <f>(G145/F145*100)</f>
        <v>0</v>
      </c>
    </row>
    <row r="146" spans="1:9" ht="12.75" customHeight="1">
      <c r="A146" s="222" t="s">
        <v>163</v>
      </c>
      <c r="B146" s="438" t="s">
        <v>164</v>
      </c>
      <c r="C146" s="439"/>
      <c r="D146" s="439"/>
      <c r="E146" s="439"/>
      <c r="F146" s="226">
        <v>9500.32</v>
      </c>
      <c r="G146" s="444">
        <v>0</v>
      </c>
      <c r="H146" s="445"/>
      <c r="I146" s="147">
        <f>(G146/F146*100)</f>
        <v>0</v>
      </c>
    </row>
    <row r="147" spans="1:9" ht="12.75" customHeight="1">
      <c r="A147" s="150" t="s">
        <v>206</v>
      </c>
      <c r="B147" s="306" t="s">
        <v>207</v>
      </c>
      <c r="C147" s="307"/>
      <c r="D147" s="307"/>
      <c r="E147" s="307"/>
      <c r="F147" s="210">
        <v>9500.32</v>
      </c>
      <c r="G147" s="442">
        <v>0</v>
      </c>
      <c r="H147" s="443"/>
      <c r="I147" s="147">
        <f>(G147/F147*100)</f>
        <v>0</v>
      </c>
    </row>
    <row r="148" spans="1:9" ht="12.75" customHeight="1">
      <c r="A148" s="150">
        <v>4</v>
      </c>
      <c r="B148" s="306" t="s">
        <v>71</v>
      </c>
      <c r="C148" s="307"/>
      <c r="D148" s="307"/>
      <c r="E148" s="307"/>
      <c r="F148" s="210">
        <v>9500.32</v>
      </c>
      <c r="G148" s="442">
        <v>0</v>
      </c>
      <c r="H148" s="443"/>
      <c r="I148" s="147">
        <f>(G148/F148*100)</f>
        <v>0</v>
      </c>
    </row>
    <row r="149" spans="1:9" ht="12.75" customHeight="1">
      <c r="A149" s="150">
        <v>42</v>
      </c>
      <c r="B149" s="306" t="s">
        <v>274</v>
      </c>
      <c r="C149" s="307"/>
      <c r="D149" s="307"/>
      <c r="E149" s="307"/>
      <c r="F149" s="210">
        <v>9500.32</v>
      </c>
      <c r="G149" s="442">
        <v>0</v>
      </c>
      <c r="H149" s="443"/>
      <c r="I149" s="147">
        <f>(G149/F149*100)</f>
        <v>0</v>
      </c>
    </row>
    <row r="150" spans="1:9" ht="12.75" customHeight="1">
      <c r="A150" s="108"/>
      <c r="B150" s="108"/>
      <c r="C150" s="108"/>
      <c r="D150" s="108"/>
      <c r="E150" s="108"/>
      <c r="F150" s="108"/>
      <c r="G150" s="108"/>
      <c r="H150" s="108"/>
      <c r="I150" s="108"/>
    </row>
    <row r="151" spans="1:9" ht="12.75">
      <c r="A151" s="441" t="s">
        <v>262</v>
      </c>
      <c r="B151" s="441"/>
      <c r="C151" s="441"/>
      <c r="D151" s="108"/>
      <c r="E151" s="108"/>
      <c r="F151" s="108" t="s">
        <v>208</v>
      </c>
      <c r="G151" s="108"/>
      <c r="H151" s="440" t="s">
        <v>282</v>
      </c>
      <c r="I151" s="440"/>
    </row>
    <row r="152" spans="1:9" ht="21.75" customHeight="1">
      <c r="A152" s="108"/>
      <c r="B152" s="108"/>
      <c r="C152" s="108"/>
      <c r="D152" s="108"/>
      <c r="E152" s="440"/>
      <c r="F152" s="440"/>
      <c r="G152" s="440"/>
      <c r="H152" s="440"/>
      <c r="I152" s="440"/>
    </row>
    <row r="153" spans="1:9" ht="12.75">
      <c r="A153" s="108"/>
      <c r="B153" s="108"/>
      <c r="C153" s="108"/>
      <c r="D153" s="108"/>
      <c r="E153" s="108"/>
      <c r="F153" s="108"/>
      <c r="G153" s="108"/>
      <c r="H153" s="108"/>
      <c r="I153" s="108"/>
    </row>
    <row r="154" spans="1:9" ht="12.75">
      <c r="A154" s="108"/>
      <c r="B154" s="108"/>
      <c r="C154" s="108"/>
      <c r="D154" s="108"/>
      <c r="E154" s="108"/>
      <c r="I154" s="108"/>
    </row>
    <row r="155" spans="1:9" ht="12.75">
      <c r="A155" s="108"/>
      <c r="B155" s="108"/>
      <c r="C155" s="108"/>
      <c r="D155" s="108"/>
      <c r="E155" s="108"/>
      <c r="I155" s="108"/>
    </row>
    <row r="156" spans="1:9" ht="12.75">
      <c r="A156" s="108"/>
      <c r="B156" s="108"/>
      <c r="C156" s="108"/>
      <c r="D156" s="108"/>
      <c r="E156" s="108"/>
      <c r="F156" s="108"/>
      <c r="G156" s="108"/>
      <c r="H156" s="108"/>
      <c r="I156" s="108"/>
    </row>
    <row r="157" spans="1:9" ht="12.75">
      <c r="A157" s="80"/>
      <c r="B157" s="80"/>
      <c r="C157" s="80"/>
      <c r="D157" s="80"/>
      <c r="E157" s="80"/>
      <c r="F157" s="80"/>
      <c r="G157" s="80"/>
      <c r="H157" s="80"/>
      <c r="I157" s="80"/>
    </row>
  </sheetData>
  <sheetProtection/>
  <mergeCells count="295">
    <mergeCell ref="H151:I151"/>
    <mergeCell ref="G26:H26"/>
    <mergeCell ref="G25:H25"/>
    <mergeCell ref="G24:H24"/>
    <mergeCell ref="G10:H10"/>
    <mergeCell ref="G30:H30"/>
    <mergeCell ref="G29:H29"/>
    <mergeCell ref="G28:H28"/>
    <mergeCell ref="G27:H27"/>
    <mergeCell ref="G35:H35"/>
    <mergeCell ref="G33:H33"/>
    <mergeCell ref="G32:H32"/>
    <mergeCell ref="G31:H31"/>
    <mergeCell ref="B45:E45"/>
    <mergeCell ref="B46:E46"/>
    <mergeCell ref="G57:H57"/>
    <mergeCell ref="G37:H37"/>
    <mergeCell ref="G36:H36"/>
    <mergeCell ref="G34:H34"/>
    <mergeCell ref="G43:H43"/>
    <mergeCell ref="G42:H42"/>
    <mergeCell ref="G41:H41"/>
    <mergeCell ref="G40:H40"/>
    <mergeCell ref="B44:E44"/>
    <mergeCell ref="B43:E43"/>
    <mergeCell ref="G39:H39"/>
    <mergeCell ref="G38:H38"/>
    <mergeCell ref="B37:E37"/>
    <mergeCell ref="G52:H52"/>
    <mergeCell ref="G51:H51"/>
    <mergeCell ref="G50:H50"/>
    <mergeCell ref="G49:H49"/>
    <mergeCell ref="G44:H44"/>
    <mergeCell ref="G48:H48"/>
    <mergeCell ref="G45:H45"/>
    <mergeCell ref="G46:H46"/>
    <mergeCell ref="G56:H56"/>
    <mergeCell ref="G55:H55"/>
    <mergeCell ref="G54:H54"/>
    <mergeCell ref="G53:H53"/>
    <mergeCell ref="G66:H66"/>
    <mergeCell ref="G59:H59"/>
    <mergeCell ref="G58:H58"/>
    <mergeCell ref="G61:H61"/>
    <mergeCell ref="G60:H60"/>
    <mergeCell ref="G65:H65"/>
    <mergeCell ref="G71:H71"/>
    <mergeCell ref="B80:E80"/>
    <mergeCell ref="G94:H94"/>
    <mergeCell ref="G80:H80"/>
    <mergeCell ref="B111:E111"/>
    <mergeCell ref="G111:H111"/>
    <mergeCell ref="G102:H102"/>
    <mergeCell ref="G101:H101"/>
    <mergeCell ref="G100:H100"/>
    <mergeCell ref="B79:E79"/>
    <mergeCell ref="G64:H64"/>
    <mergeCell ref="G63:H63"/>
    <mergeCell ref="G62:H62"/>
    <mergeCell ref="G70:H70"/>
    <mergeCell ref="G69:H69"/>
    <mergeCell ref="G68:H68"/>
    <mergeCell ref="G67:H67"/>
    <mergeCell ref="B112:E112"/>
    <mergeCell ref="G112:H112"/>
    <mergeCell ref="G75:H75"/>
    <mergeCell ref="G74:H74"/>
    <mergeCell ref="G73:H73"/>
    <mergeCell ref="G72:H72"/>
    <mergeCell ref="G92:H92"/>
    <mergeCell ref="G91:H91"/>
    <mergeCell ref="G96:H96"/>
    <mergeCell ref="G95:H95"/>
    <mergeCell ref="G81:H81"/>
    <mergeCell ref="G78:H78"/>
    <mergeCell ref="G77:H77"/>
    <mergeCell ref="G76:H76"/>
    <mergeCell ref="G84:H84"/>
    <mergeCell ref="G83:H83"/>
    <mergeCell ref="G82:H82"/>
    <mergeCell ref="G79:H79"/>
    <mergeCell ref="G85:H85"/>
    <mergeCell ref="G87:H87"/>
    <mergeCell ref="G86:H86"/>
    <mergeCell ref="G90:H90"/>
    <mergeCell ref="G88:H88"/>
    <mergeCell ref="G134:H134"/>
    <mergeCell ref="G93:H93"/>
    <mergeCell ref="G107:H107"/>
    <mergeCell ref="G89:H89"/>
    <mergeCell ref="G99:H99"/>
    <mergeCell ref="G97:H97"/>
    <mergeCell ref="G105:H105"/>
    <mergeCell ref="G103:H103"/>
    <mergeCell ref="G104:H104"/>
    <mergeCell ref="G98:H98"/>
    <mergeCell ref="G113:H113"/>
    <mergeCell ref="G110:H110"/>
    <mergeCell ref="G109:H109"/>
    <mergeCell ref="G108:H108"/>
    <mergeCell ref="G106:H106"/>
    <mergeCell ref="G118:H118"/>
    <mergeCell ref="G117:H117"/>
    <mergeCell ref="G116:H116"/>
    <mergeCell ref="G115:H115"/>
    <mergeCell ref="G114:H114"/>
    <mergeCell ref="G123:H123"/>
    <mergeCell ref="G122:H122"/>
    <mergeCell ref="G121:H121"/>
    <mergeCell ref="G120:H120"/>
    <mergeCell ref="G119:H119"/>
    <mergeCell ref="G129:H129"/>
    <mergeCell ref="G128:H128"/>
    <mergeCell ref="G127:H127"/>
    <mergeCell ref="G126:H126"/>
    <mergeCell ref="G125:H125"/>
    <mergeCell ref="G133:H133"/>
    <mergeCell ref="G132:H132"/>
    <mergeCell ref="G131:H131"/>
    <mergeCell ref="G130:H130"/>
    <mergeCell ref="G141:H141"/>
    <mergeCell ref="G138:H138"/>
    <mergeCell ref="G137:H137"/>
    <mergeCell ref="G136:H136"/>
    <mergeCell ref="G140:H140"/>
    <mergeCell ref="G139:H139"/>
    <mergeCell ref="A2:I2"/>
    <mergeCell ref="B8:E8"/>
    <mergeCell ref="G8:H8"/>
    <mergeCell ref="C3:F3"/>
    <mergeCell ref="A4:E4"/>
    <mergeCell ref="G4:H4"/>
    <mergeCell ref="B5:E5"/>
    <mergeCell ref="G5:H5"/>
    <mergeCell ref="G11:H11"/>
    <mergeCell ref="B6:E6"/>
    <mergeCell ref="G6:H6"/>
    <mergeCell ref="B7:E7"/>
    <mergeCell ref="G12:H12"/>
    <mergeCell ref="B9:E9"/>
    <mergeCell ref="G9:H9"/>
    <mergeCell ref="G7:H7"/>
    <mergeCell ref="B11:E11"/>
    <mergeCell ref="B10:E10"/>
    <mergeCell ref="G13:H13"/>
    <mergeCell ref="G14:H14"/>
    <mergeCell ref="B12:E12"/>
    <mergeCell ref="B13:E13"/>
    <mergeCell ref="B15:E15"/>
    <mergeCell ref="B14:E14"/>
    <mergeCell ref="B16:E16"/>
    <mergeCell ref="B17:E17"/>
    <mergeCell ref="G17:H17"/>
    <mergeCell ref="G22:H22"/>
    <mergeCell ref="G15:H15"/>
    <mergeCell ref="G16:H16"/>
    <mergeCell ref="G23:H23"/>
    <mergeCell ref="G20:H20"/>
    <mergeCell ref="G21:H21"/>
    <mergeCell ref="B20:E20"/>
    <mergeCell ref="B21:E21"/>
    <mergeCell ref="B18:E18"/>
    <mergeCell ref="B19:E19"/>
    <mergeCell ref="B23:E23"/>
    <mergeCell ref="G18:H18"/>
    <mergeCell ref="G19:H19"/>
    <mergeCell ref="B24:E24"/>
    <mergeCell ref="B22:E22"/>
    <mergeCell ref="B27:E27"/>
    <mergeCell ref="B28:E28"/>
    <mergeCell ref="B25:E25"/>
    <mergeCell ref="B26:E26"/>
    <mergeCell ref="B31:E31"/>
    <mergeCell ref="B32:E32"/>
    <mergeCell ref="B29:E29"/>
    <mergeCell ref="B30:E30"/>
    <mergeCell ref="B34:E34"/>
    <mergeCell ref="B35:E35"/>
    <mergeCell ref="B33:E33"/>
    <mergeCell ref="B38:E38"/>
    <mergeCell ref="B36:E36"/>
    <mergeCell ref="B41:E41"/>
    <mergeCell ref="B42:E42"/>
    <mergeCell ref="B39:E39"/>
    <mergeCell ref="B40:E40"/>
    <mergeCell ref="B50:E50"/>
    <mergeCell ref="B47:E47"/>
    <mergeCell ref="G47:H47"/>
    <mergeCell ref="B48:E48"/>
    <mergeCell ref="B51:E51"/>
    <mergeCell ref="B49:E49"/>
    <mergeCell ref="B54:E54"/>
    <mergeCell ref="B52:E52"/>
    <mergeCell ref="B53:E53"/>
    <mergeCell ref="B58:E58"/>
    <mergeCell ref="B55:E55"/>
    <mergeCell ref="B56:E56"/>
    <mergeCell ref="B57:E57"/>
    <mergeCell ref="B61:E61"/>
    <mergeCell ref="B62:E62"/>
    <mergeCell ref="B59:E59"/>
    <mergeCell ref="B60:E60"/>
    <mergeCell ref="B65:E65"/>
    <mergeCell ref="B63:E63"/>
    <mergeCell ref="B64:E64"/>
    <mergeCell ref="B68:E68"/>
    <mergeCell ref="B69:E69"/>
    <mergeCell ref="B66:E66"/>
    <mergeCell ref="B67:E67"/>
    <mergeCell ref="B72:E72"/>
    <mergeCell ref="B73:E73"/>
    <mergeCell ref="B70:E70"/>
    <mergeCell ref="B71:E71"/>
    <mergeCell ref="B75:E75"/>
    <mergeCell ref="B76:E76"/>
    <mergeCell ref="B74:E74"/>
    <mergeCell ref="B81:E81"/>
    <mergeCell ref="B77:E77"/>
    <mergeCell ref="B78:E78"/>
    <mergeCell ref="B83:E83"/>
    <mergeCell ref="B84:E84"/>
    <mergeCell ref="B82:E82"/>
    <mergeCell ref="B87:E87"/>
    <mergeCell ref="B85:E85"/>
    <mergeCell ref="B86:E86"/>
    <mergeCell ref="B88:E88"/>
    <mergeCell ref="B90:E90"/>
    <mergeCell ref="B91:E91"/>
    <mergeCell ref="B92:E92"/>
    <mergeCell ref="B93:E93"/>
    <mergeCell ref="B94:E94"/>
    <mergeCell ref="B89:E89"/>
    <mergeCell ref="B95:E95"/>
    <mergeCell ref="B96:E96"/>
    <mergeCell ref="B98:E98"/>
    <mergeCell ref="B101:E101"/>
    <mergeCell ref="B99:E99"/>
    <mergeCell ref="B100:E100"/>
    <mergeCell ref="B97:E97"/>
    <mergeCell ref="B104:E104"/>
    <mergeCell ref="B102:E102"/>
    <mergeCell ref="B106:E106"/>
    <mergeCell ref="B103:E103"/>
    <mergeCell ref="B105:E105"/>
    <mergeCell ref="B110:E110"/>
    <mergeCell ref="B108:E108"/>
    <mergeCell ref="B109:E109"/>
    <mergeCell ref="B107:E107"/>
    <mergeCell ref="B128:E128"/>
    <mergeCell ref="B133:E133"/>
    <mergeCell ref="B115:E115"/>
    <mergeCell ref="B116:E116"/>
    <mergeCell ref="B113:E113"/>
    <mergeCell ref="B114:E114"/>
    <mergeCell ref="B118:E118"/>
    <mergeCell ref="B119:E119"/>
    <mergeCell ref="B117:E117"/>
    <mergeCell ref="B120:E120"/>
    <mergeCell ref="B121:E121"/>
    <mergeCell ref="B126:E126"/>
    <mergeCell ref="B127:E127"/>
    <mergeCell ref="B124:E124"/>
    <mergeCell ref="B125:E125"/>
    <mergeCell ref="B122:E122"/>
    <mergeCell ref="B123:E123"/>
    <mergeCell ref="B147:E147"/>
    <mergeCell ref="G147:H147"/>
    <mergeCell ref="B145:E145"/>
    <mergeCell ref="G145:H145"/>
    <mergeCell ref="B137:E137"/>
    <mergeCell ref="G144:H144"/>
    <mergeCell ref="B144:E144"/>
    <mergeCell ref="B140:E140"/>
    <mergeCell ref="G143:H143"/>
    <mergeCell ref="G142:H142"/>
    <mergeCell ref="B130:E130"/>
    <mergeCell ref="E152:I152"/>
    <mergeCell ref="A151:C151"/>
    <mergeCell ref="B148:E148"/>
    <mergeCell ref="B149:E149"/>
    <mergeCell ref="B146:E146"/>
    <mergeCell ref="B143:E143"/>
    <mergeCell ref="G149:H149"/>
    <mergeCell ref="G148:H148"/>
    <mergeCell ref="G146:H146"/>
    <mergeCell ref="B136:E136"/>
    <mergeCell ref="B129:E129"/>
    <mergeCell ref="B138:E138"/>
    <mergeCell ref="B141:E141"/>
    <mergeCell ref="B142:E142"/>
    <mergeCell ref="B139:E139"/>
    <mergeCell ref="B131:E131"/>
    <mergeCell ref="B132:E132"/>
    <mergeCell ref="B134:E134"/>
    <mergeCell ref="B135:E1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toljj</dc:creator>
  <cp:keywords/>
  <dc:description/>
  <cp:lastModifiedBy>Ana</cp:lastModifiedBy>
  <cp:lastPrinted>2024-02-28T11:42:17Z</cp:lastPrinted>
  <dcterms:created xsi:type="dcterms:W3CDTF">2012-11-21T13:15:22Z</dcterms:created>
  <dcterms:modified xsi:type="dcterms:W3CDTF">2024-03-22T14:08:19Z</dcterms:modified>
  <cp:category/>
  <cp:version/>
  <cp:contentType/>
  <cp:contentStatus/>
</cp:coreProperties>
</file>